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4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RAPOR!$B$1:$F$15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H22" i="2" s="1"/>
  <c r="AG23" i="2"/>
  <c r="AH23" i="2" s="1"/>
  <c r="AG24" i="2"/>
  <c r="AG25" i="2"/>
  <c r="AH25" i="2" s="1"/>
  <c r="AG26" i="2"/>
  <c r="AH26" i="2" s="1"/>
  <c r="AG27" i="2"/>
  <c r="AH27" i="2" s="1"/>
  <c r="AG28" i="2"/>
  <c r="AH28" i="2" s="1"/>
  <c r="AG29" i="2"/>
  <c r="AH29" i="2" s="1"/>
  <c r="AG30" i="2"/>
  <c r="AH30" i="2" s="1"/>
  <c r="AG31" i="2"/>
  <c r="AH31" i="2" s="1"/>
  <c r="AG32" i="2"/>
  <c r="AH32" i="2" s="1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O53" i="2"/>
  <c r="O54" i="2" s="1"/>
  <c r="AW64" i="2" l="1"/>
  <c r="AH49" i="2"/>
  <c r="AH45" i="2"/>
  <c r="AS64" i="2"/>
  <c r="AV64" i="2"/>
  <c r="AH48" i="2"/>
  <c r="AT64" i="2"/>
  <c r="AH46" i="2"/>
  <c r="AU64" i="2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C58" i="2"/>
  <c r="I57" i="2"/>
  <c r="O57" i="2"/>
  <c r="G57" i="2"/>
  <c r="AE1" i="2" l="1"/>
  <c r="AE57" i="2"/>
  <c r="C53" i="2"/>
  <c r="C57" i="2" l="1"/>
  <c r="C54" i="2"/>
  <c r="S57" i="2"/>
  <c r="K57" i="2"/>
  <c r="AC57" i="2"/>
  <c r="Y57" i="2"/>
  <c r="U57" i="2"/>
  <c r="Q57" i="2"/>
  <c r="M57" i="2"/>
  <c r="E57" i="2"/>
  <c r="AB57" i="2"/>
  <c r="X57" i="2"/>
  <c r="T57" i="2"/>
  <c r="P57" i="2"/>
  <c r="L57" i="2"/>
  <c r="H57" i="2"/>
  <c r="D57" i="2"/>
  <c r="AA57" i="2"/>
  <c r="W57" i="2"/>
  <c r="AD57" i="2"/>
  <c r="Z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AY64" i="2" l="1"/>
  <c r="AH51" i="2"/>
  <c r="AX64" i="2"/>
  <c r="AH50" i="2"/>
  <c r="AZ64" i="2"/>
  <c r="AH52" i="2"/>
  <c r="W69" i="2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<sst xmlns="http://schemas.openxmlformats.org/spreadsheetml/2006/main" count="77" uniqueCount="71">
  <si>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</si>
  <si>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</si>
  <si>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</si>
  <si>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</si>
  <si>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</si>
  <si>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</si>
  <si>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</si>
  <si>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</si>
  <si>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</si>
  <si>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</si>
  <si>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</si>
  <si>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</si>
  <si>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</si>
  <si>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</si>
  <si>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</si>
  <si>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</si>
  <si>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</si>
  <si>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</si>
  <si>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</si>
  <si>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</si>
  <si>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</si>
  <si>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</si>
  <si>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</si>
  <si>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</si>
  <si>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</si>
  <si>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</si>
  <si>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</si>
  <si>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</si>
  <si>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</si>
  <si>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</si>
  <si>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</si>
  <si>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</si>
  <si>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</si>
  <si>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</si>
  <si>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</si>
  <si>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</si>
  <si>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</si>
  <si>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</si>
  <si>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</si>
  <si>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</si>
  <si>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</si>
  <si>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</si>
  <si>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</si>
  <si>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</si>
  <si>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</si>
  <si>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</si>
  <si>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</si>
  <si>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</si>
  <si>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</si>
  <si>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</si>
  <si>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</si>
  <si>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</si>
  <si>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</si>
  <si>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</si>
  <si>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</si>
  <si>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Aboo</t>
  </si>
  <si>
    <t>CANLI DERSLERE KATILIM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</si>
  <si>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</si>
  <si>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2020-2021 Eğitim Öğretim Yılı
1.Dönem 
4.Sınıf Beden Eğitimi ve Oyun 
Kazanım Değerlendirme Ölçeği</t>
  </si>
  <si>
    <t>BO.4.1.1.1. Yer değiştirme hareketlerini artan kuvvet, hız ve çeviklikle yapar.</t>
  </si>
  <si>
    <t>BO.4.1.1.2. Oyunlarda dengeleme gerektiren hareketleri etkili kullanır</t>
  </si>
  <si>
    <t>BO.4.1.1.3. Oyunlarda nesne kontrolü gerektiren hareketleri etkili kullanır</t>
  </si>
  <si>
    <t>BO.4.1.1.4. Özgün, danslar yapar.</t>
  </si>
  <si>
    <t>.BO.4.2.3.1. Bayram, kutlama ve törenlerde sorumluluk alır.</t>
  </si>
  <si>
    <t>BO.4.1.1.5. Kurallı takım oyunları oynar.</t>
  </si>
  <si>
    <t>BO.4.1.2.1. Hareket becerileri ile ilgili kavramları yerinde kullanır.</t>
  </si>
  <si>
    <t>BO.4.1.2.2. Oynadığı oyunların içindeki hareket becerilerini tanımlar.</t>
  </si>
  <si>
    <t>BO.4.1.2.3. Oyun ve fiziki etkinliklerde kendisinin ve arkadaşlarının performanslarını değerlendirir.</t>
  </si>
  <si>
    <t>BO.4.1.3.1. Çeşitli stratejileri ve taktikleri kullanarak oyunlar tasarlar.</t>
  </si>
  <si>
    <t>BO.4.1.3.2. Çeşitli stratejileri ve taktikleri kullanarak tasarladığı oyunları arkadaşlarıyla oynar.</t>
  </si>
  <si>
    <t>BO.4.2.1.1. Okul dışında oyun ve fiziki etkinliklere düzenli olarak katılır.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</si>
</sst>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sz val="6"/>
      <color theme="1"/>
      <name val="Tahoma"/>
      <family val="2"/>
      <charset val="162"/>
    </font>
    <font>
      <b/>
      <sz val="10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16" fillId="0" borderId="4" xfId="0" applyFont="1" applyBorder="1" applyAlignment="1" applyProtection="1">
      <alignment horizontal="center" vertical="center" textRotation="90" wrapText="1"/>
      <protection hidden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18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2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3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24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25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26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zoomScale="90" zoomScaleNormal="90" workbookViewId="0">
      <selection activeCell="F9" sqref="F9:F13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89" t="s">
        <v>53</v>
      </c>
      <c r="C1" s="90"/>
      <c r="D1" s="90"/>
      <c r="E1" s="90"/>
      <c r="F1" s="91"/>
    </row>
    <row r="2" spans="2:6" ht="30.75" customHeight="1" x14ac:dyDescent="0.3">
      <c r="B2" s="95" t="s">
        <v>47</v>
      </c>
      <c r="C2" s="96"/>
      <c r="D2" s="22" t="s">
        <v>44</v>
      </c>
      <c r="E2" s="22" t="s">
        <v>45</v>
      </c>
      <c r="F2" s="13"/>
    </row>
    <row r="3" spans="2:6" ht="30" customHeight="1" x14ac:dyDescent="0.3">
      <c r="B3" s="94" t="s">
        <v>43</v>
      </c>
      <c r="C3" s="70" t="s">
        <v>41</v>
      </c>
      <c r="D3" s="71">
        <f>HLOOKUP(VERİLER!E68,VERİLER!$C$56:$AF$57,2,0)</f>
        <v>3.6</v>
      </c>
      <c r="E3" s="71">
        <f>HLOOKUP(VERİLER!E69,VERİLER!$C$56:$AF$57,2,0)</f>
        <v>2.4</v>
      </c>
      <c r="F3" s="100" t="s">
        <v>58</v>
      </c>
    </row>
    <row r="4" spans="2:6" ht="30" customHeight="1" x14ac:dyDescent="0.3">
      <c r="B4" s="94"/>
      <c r="C4" s="70" t="s">
        <v>42</v>
      </c>
      <c r="D4" s="72" t="str">
        <f>HLOOKUP(VERİLER!E68,VERİLER!$C$56:$AF$58,3,0)</f>
        <v>BO.4.1.1.1. Yer değiştirme hareketlerini artan kuvvet, hız ve çeviklikle yapar.</v>
      </c>
      <c r="E4" s="72" t="str">
        <f>HLOOKUP(VERİLER!E69,VERİLER!$C$56:$AF$58,3,0)</f>
        <v>BO.4.1.2.1. Hareket becerileri ile ilgili kavramları yerinde kullanır.</v>
      </c>
      <c r="F4" s="101"/>
    </row>
    <row r="5" spans="2:6" ht="19.95" customHeight="1" x14ac:dyDescent="0.3">
      <c r="B5" s="106"/>
      <c r="C5" s="107"/>
      <c r="D5" s="107"/>
      <c r="E5" s="108"/>
      <c r="F5" s="101"/>
    </row>
    <row r="6" spans="2:6" ht="30" customHeight="1" x14ac:dyDescent="0.3">
      <c r="B6" s="94" t="s">
        <v>46</v>
      </c>
      <c r="C6" s="70" t="s">
        <v>41</v>
      </c>
      <c r="D6" s="71">
        <f>HLOOKUP(VERİLER!K68,VERİLER!$C$56:$AF$57,2,0)</f>
        <v>2</v>
      </c>
      <c r="E6" s="71">
        <f>HLOOKUP(VERİLER!K69,VERİLER!$C$56:$AF$57,2,0)</f>
        <v>2.0249999999999999</v>
      </c>
      <c r="F6" s="101"/>
    </row>
    <row r="7" spans="2:6" ht="30" customHeight="1" x14ac:dyDescent="0.3">
      <c r="B7" s="94"/>
      <c r="C7" s="70" t="s">
        <v>42</v>
      </c>
      <c r="D7" s="72" t="str">
        <f>HLOOKUP(VERİLER!K68,VERİLER!$C$56:$AF$58,3,0)</f>
        <v>.BO.4.2.3.1. Bayram, kutlama ve törenlerde sorumluluk alır.</v>
      </c>
      <c r="E7" s="72" t="str">
        <f>HLOOKUP(VERİLER!K69,VERİLER!$C$56:$AF$58,3,0)</f>
        <v>BO.4.1.1.2. Oyunlarda dengeleme gerektiren hareketleri etkili kullanır</v>
      </c>
      <c r="F7" s="102"/>
    </row>
    <row r="8" spans="2:6" ht="19.95" customHeight="1" x14ac:dyDescent="0.3">
      <c r="B8" s="97"/>
      <c r="C8" s="98"/>
      <c r="D8" s="98"/>
      <c r="E8" s="98"/>
      <c r="F8" s="99"/>
    </row>
    <row r="9" spans="2:6" ht="30" customHeight="1" x14ac:dyDescent="0.3">
      <c r="B9" s="94" t="s">
        <v>49</v>
      </c>
      <c r="C9" s="70" t="s">
        <v>41</v>
      </c>
      <c r="D9" s="71">
        <f>IFERROR(LARGE(VERİLER!AG3:AG52,1),0)</f>
        <v>5</v>
      </c>
      <c r="E9" s="71">
        <f>IFERROR(LARGE(VERİLER!AG3:AG52,2),0)</f>
        <v>4.5</v>
      </c>
      <c r="F9" s="103" t="s">
        <v>57</v>
      </c>
    </row>
    <row r="10" spans="2:6" ht="30" customHeight="1" x14ac:dyDescent="0.3">
      <c r="B10" s="94"/>
      <c r="C10" s="70" t="s">
        <v>48</v>
      </c>
      <c r="D10" s="71" t="str">
        <f>HLOOKUP(VERİLER!S68,VERİLER!C63:AZ65,3,0)</f>
        <v>ALİ</v>
      </c>
      <c r="E10" s="71" t="str">
        <f>HLOOKUP(VERİLER!S69,VERİLER!C63:AZ65,3,0)</f>
        <v>AHMET</v>
      </c>
      <c r="F10" s="104"/>
    </row>
    <row r="11" spans="2:6" ht="19.95" customHeight="1" x14ac:dyDescent="0.3">
      <c r="B11" s="73"/>
      <c r="C11" s="74"/>
      <c r="D11" s="74"/>
      <c r="E11" s="74"/>
      <c r="F11" s="104"/>
    </row>
    <row r="12" spans="2:6" ht="30" customHeight="1" x14ac:dyDescent="0.3">
      <c r="B12" s="94" t="s">
        <v>50</v>
      </c>
      <c r="C12" s="70" t="s">
        <v>41</v>
      </c>
      <c r="D12" s="71">
        <f>IFERROR(SMALL(VERİLER!AG3:AG52,1),0)</f>
        <v>1.4615384615384615</v>
      </c>
      <c r="E12" s="71">
        <f>IFERROR(SMALL(VERİLER!AG3:AG52,2),0)</f>
        <v>1.4615384615384615</v>
      </c>
      <c r="F12" s="104"/>
    </row>
    <row r="13" spans="2:6" ht="30" customHeight="1" x14ac:dyDescent="0.3">
      <c r="B13" s="94"/>
      <c r="C13" s="70" t="s">
        <v>48</v>
      </c>
      <c r="D13" s="71" t="str">
        <f>HLOOKUP(VERİLER!Y68,VERİLER!C63:AZ65,3,0)</f>
        <v>MUSTAFA</v>
      </c>
      <c r="E13" s="71" t="str">
        <f ca="1">HLOOKUP(VERİLER!Y69,VERİLER!C63:AZ65,3,0)</f>
        <v>HÜSEYİN</v>
      </c>
      <c r="F13" s="105"/>
    </row>
    <row r="14" spans="2:6" ht="19.95" customHeight="1" x14ac:dyDescent="0.3">
      <c r="B14" s="97"/>
      <c r="C14" s="98"/>
      <c r="D14" s="98"/>
      <c r="E14" s="98"/>
      <c r="F14" s="99"/>
    </row>
    <row r="15" spans="2:6" ht="30" customHeight="1" thickBot="1" x14ac:dyDescent="0.35">
      <c r="B15" s="75" t="s">
        <v>52</v>
      </c>
      <c r="C15" s="76">
        <f>+VERİLER!AG53</f>
        <v>2.3317307692307678</v>
      </c>
      <c r="D15" s="92" t="s">
        <v>54</v>
      </c>
      <c r="E15" s="92"/>
      <c r="F15" s="93"/>
    </row>
    <row r="16" spans="2:6" ht="19.2" thickTop="1" x14ac:dyDescent="0.3"/>
  </sheetData>
  <sheetProtection algorithmName="SHA-512" hashValue="NIY+exkcfLDn9Iuvxgc+0sqLUdfQcze6hQlF+NevGgDk86Q6HEuCpuk0hJYXN7HHJrWRwRuWzGoFq0a1qVK49Q==" saltValue="jHAD2nd2xnE18iarlzZC3A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2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P5" sqref="P5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2.2000000000000002</v>
      </c>
      <c r="O1" s="10">
        <f t="shared" si="0"/>
        <v>2.35</v>
      </c>
      <c r="P1" s="10">
        <f t="shared" si="0"/>
        <v>0</v>
      </c>
      <c r="Q1" s="10">
        <f t="shared" si="0"/>
        <v>0</v>
      </c>
      <c r="R1" s="10">
        <f t="shared" si="0"/>
        <v>0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/>
    </row>
    <row r="2" spans="1:38" s="5" customFormat="1" ht="171.6" customHeight="1" thickTop="1" thickBot="1" x14ac:dyDescent="0.35">
      <c r="A2" s="15"/>
      <c r="B2" s="62"/>
      <c r="C2" s="113" t="s">
        <v>59</v>
      </c>
      <c r="D2" s="114" t="s">
        <v>60</v>
      </c>
      <c r="E2" s="115" t="s">
        <v>61</v>
      </c>
      <c r="F2" s="115" t="s">
        <v>62</v>
      </c>
      <c r="G2" s="114" t="s">
        <v>63</v>
      </c>
      <c r="H2" s="115" t="s">
        <v>64</v>
      </c>
      <c r="I2" s="115" t="s">
        <v>65</v>
      </c>
      <c r="J2" s="115" t="s">
        <v>66</v>
      </c>
      <c r="K2" s="115" t="s">
        <v>67</v>
      </c>
      <c r="L2" s="115" t="s">
        <v>68</v>
      </c>
      <c r="M2" s="115" t="s">
        <v>69</v>
      </c>
      <c r="N2" s="115" t="s">
        <v>70</v>
      </c>
      <c r="O2" s="116" t="s">
        <v>56</v>
      </c>
      <c r="P2" s="117"/>
      <c r="Q2" s="115"/>
      <c r="R2" s="115"/>
      <c r="S2" s="115"/>
      <c r="T2" s="115"/>
      <c r="U2" s="115"/>
      <c r="V2" s="115"/>
      <c r="W2" s="117"/>
      <c r="X2" s="115"/>
      <c r="Y2" s="115"/>
      <c r="Z2" s="115"/>
      <c r="AA2" s="115"/>
      <c r="AB2" s="115"/>
      <c r="AC2" s="115"/>
      <c r="AD2" s="118"/>
      <c r="AE2" s="118"/>
      <c r="AF2" s="63"/>
      <c r="AG2" s="12" t="s">
        <v>3</v>
      </c>
      <c r="AH2" s="11" t="s">
        <v>40</v>
      </c>
    </row>
    <row r="3" spans="1:38" ht="13.95" customHeight="1" x14ac:dyDescent="0.3">
      <c r="A3" s="16">
        <f>+AG3</f>
        <v>5</v>
      </c>
      <c r="B3" s="77" t="s">
        <v>0</v>
      </c>
      <c r="C3" s="78">
        <v>5</v>
      </c>
      <c r="D3" s="79">
        <v>5</v>
      </c>
      <c r="E3" s="79">
        <v>5</v>
      </c>
      <c r="F3" s="79">
        <v>5</v>
      </c>
      <c r="G3" s="79">
        <v>5</v>
      </c>
      <c r="H3" s="79">
        <v>5</v>
      </c>
      <c r="I3" s="79">
        <v>5</v>
      </c>
      <c r="J3" s="79">
        <v>5</v>
      </c>
      <c r="K3" s="79">
        <v>5</v>
      </c>
      <c r="L3" s="79">
        <v>5</v>
      </c>
      <c r="M3" s="79">
        <v>5</v>
      </c>
      <c r="N3" s="79">
        <v>5</v>
      </c>
      <c r="O3" s="79">
        <v>5</v>
      </c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20"/>
      <c r="AG3" s="64">
        <f t="shared" ref="AG3:AG49" si="1">IFERROR(AVERAGE(C3:AF3)," ")</f>
        <v>5</v>
      </c>
      <c r="AH3" s="65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20"/>
      <c r="AL3" s="21"/>
    </row>
    <row r="4" spans="1:38" ht="13.95" customHeight="1" x14ac:dyDescent="0.3">
      <c r="A4" s="17">
        <f t="shared" ref="A4:A52" si="2">+AG4</f>
        <v>2.2307692307692308</v>
      </c>
      <c r="B4" s="80" t="s">
        <v>1</v>
      </c>
      <c r="C4" s="81">
        <v>5</v>
      </c>
      <c r="D4" s="82">
        <v>3</v>
      </c>
      <c r="E4" s="82">
        <v>1</v>
      </c>
      <c r="F4" s="82">
        <v>2</v>
      </c>
      <c r="G4" s="82">
        <v>1</v>
      </c>
      <c r="H4" s="82">
        <v>2</v>
      </c>
      <c r="I4" s="82">
        <v>2</v>
      </c>
      <c r="J4" s="82">
        <v>3</v>
      </c>
      <c r="K4" s="82">
        <v>1</v>
      </c>
      <c r="L4" s="82">
        <v>2</v>
      </c>
      <c r="M4" s="82">
        <v>2</v>
      </c>
      <c r="N4" s="82">
        <v>2</v>
      </c>
      <c r="O4" s="82">
        <v>3</v>
      </c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2"/>
      <c r="AG4" s="64">
        <f t="shared" si="1"/>
        <v>2.2307692307692308</v>
      </c>
      <c r="AH4" s="65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20"/>
      <c r="AL4" s="21"/>
    </row>
    <row r="5" spans="1:38" ht="13.95" customHeight="1" x14ac:dyDescent="0.3">
      <c r="A5" s="16">
        <f t="shared" si="2"/>
        <v>2</v>
      </c>
      <c r="B5" s="80" t="s">
        <v>4</v>
      </c>
      <c r="C5" s="81">
        <v>5</v>
      </c>
      <c r="D5" s="82">
        <v>2</v>
      </c>
      <c r="E5" s="82">
        <v>1</v>
      </c>
      <c r="F5" s="82">
        <v>2</v>
      </c>
      <c r="G5" s="82">
        <v>1</v>
      </c>
      <c r="H5" s="82">
        <v>2</v>
      </c>
      <c r="I5" s="82">
        <v>2</v>
      </c>
      <c r="J5" s="82">
        <v>2</v>
      </c>
      <c r="K5" s="82">
        <v>1</v>
      </c>
      <c r="L5" s="82">
        <v>2</v>
      </c>
      <c r="M5" s="82">
        <v>2</v>
      </c>
      <c r="N5" s="82">
        <v>2</v>
      </c>
      <c r="O5" s="82">
        <v>2</v>
      </c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2"/>
      <c r="AG5" s="64">
        <f t="shared" si="1"/>
        <v>2</v>
      </c>
      <c r="AH5" s="65" t="str">
        <f t="shared" si="3"/>
        <v>Geliştirmeli</v>
      </c>
      <c r="AI5" s="3"/>
      <c r="AJ5" s="3"/>
      <c r="AK5" s="20"/>
      <c r="AL5" s="21"/>
    </row>
    <row r="6" spans="1:38" ht="13.95" customHeight="1" x14ac:dyDescent="0.3">
      <c r="A6" s="16">
        <f t="shared" si="2"/>
        <v>1.7692307692307692</v>
      </c>
      <c r="B6" s="80" t="s">
        <v>5</v>
      </c>
      <c r="C6" s="81">
        <v>5</v>
      </c>
      <c r="D6" s="82">
        <v>1</v>
      </c>
      <c r="E6" s="82">
        <v>1</v>
      </c>
      <c r="F6" s="82">
        <v>2</v>
      </c>
      <c r="G6" s="82">
        <v>1</v>
      </c>
      <c r="H6" s="82">
        <v>2</v>
      </c>
      <c r="I6" s="82">
        <v>2</v>
      </c>
      <c r="J6" s="82">
        <v>1</v>
      </c>
      <c r="K6" s="82">
        <v>1</v>
      </c>
      <c r="L6" s="82">
        <v>2</v>
      </c>
      <c r="M6" s="82">
        <v>2</v>
      </c>
      <c r="N6" s="82">
        <v>2</v>
      </c>
      <c r="O6" s="82">
        <v>1</v>
      </c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2"/>
      <c r="AG6" s="64">
        <f t="shared" si="1"/>
        <v>1.7692307692307692</v>
      </c>
      <c r="AH6" s="65" t="str">
        <f t="shared" si="3"/>
        <v>Geliştirmeli</v>
      </c>
      <c r="AI6" s="3"/>
      <c r="AJ6" s="3"/>
      <c r="AK6" s="20"/>
      <c r="AL6" s="21"/>
    </row>
    <row r="7" spans="1:38" ht="13.95" customHeight="1" x14ac:dyDescent="0.3">
      <c r="A7" s="16">
        <f t="shared" si="2"/>
        <v>2.0769230769230771</v>
      </c>
      <c r="B7" s="80" t="s">
        <v>6</v>
      </c>
      <c r="C7" s="81">
        <v>5</v>
      </c>
      <c r="D7" s="82">
        <v>2</v>
      </c>
      <c r="E7" s="82">
        <v>1</v>
      </c>
      <c r="F7" s="82">
        <v>2</v>
      </c>
      <c r="G7" s="82">
        <v>2</v>
      </c>
      <c r="H7" s="82">
        <v>2</v>
      </c>
      <c r="I7" s="82">
        <v>2</v>
      </c>
      <c r="J7" s="82">
        <v>2</v>
      </c>
      <c r="K7" s="82">
        <v>1</v>
      </c>
      <c r="L7" s="82">
        <v>2</v>
      </c>
      <c r="M7" s="82">
        <v>2</v>
      </c>
      <c r="N7" s="82">
        <v>2</v>
      </c>
      <c r="O7" s="82">
        <v>2</v>
      </c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2"/>
      <c r="AG7" s="64">
        <f t="shared" si="1"/>
        <v>2.0769230769230771</v>
      </c>
      <c r="AH7" s="65" t="str">
        <f t="shared" si="3"/>
        <v>Geliştirmeli</v>
      </c>
      <c r="AI7" s="3"/>
      <c r="AJ7" s="3"/>
      <c r="AK7" s="20"/>
      <c r="AL7" s="21"/>
    </row>
    <row r="8" spans="1:38" ht="13.95" customHeight="1" x14ac:dyDescent="0.3">
      <c r="A8" s="16">
        <f t="shared" si="2"/>
        <v>2.1538461538461537</v>
      </c>
      <c r="B8" s="80" t="s">
        <v>7</v>
      </c>
      <c r="C8" s="81">
        <v>5</v>
      </c>
      <c r="D8" s="82">
        <v>3</v>
      </c>
      <c r="E8" s="82">
        <v>2</v>
      </c>
      <c r="F8" s="82">
        <v>2</v>
      </c>
      <c r="G8" s="82">
        <v>2</v>
      </c>
      <c r="H8" s="82">
        <v>1</v>
      </c>
      <c r="I8" s="82">
        <v>1</v>
      </c>
      <c r="J8" s="82">
        <v>3</v>
      </c>
      <c r="K8" s="82">
        <v>2</v>
      </c>
      <c r="L8" s="82">
        <v>2</v>
      </c>
      <c r="M8" s="82">
        <v>1</v>
      </c>
      <c r="N8" s="82">
        <v>1</v>
      </c>
      <c r="O8" s="82">
        <v>3</v>
      </c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2"/>
      <c r="AG8" s="64">
        <f t="shared" si="1"/>
        <v>2.1538461538461537</v>
      </c>
      <c r="AH8" s="65" t="str">
        <f t="shared" si="3"/>
        <v>Geliştirmeli</v>
      </c>
      <c r="AI8" s="3"/>
      <c r="AJ8" s="3"/>
      <c r="AK8" s="20"/>
      <c r="AL8" s="21"/>
    </row>
    <row r="9" spans="1:38" ht="13.95" customHeight="1" x14ac:dyDescent="0.3">
      <c r="A9" s="16">
        <f t="shared" si="2"/>
        <v>1.7692307692307692</v>
      </c>
      <c r="B9" s="80" t="s">
        <v>8</v>
      </c>
      <c r="C9" s="81">
        <v>5</v>
      </c>
      <c r="D9" s="82">
        <v>2</v>
      </c>
      <c r="E9" s="82">
        <v>2</v>
      </c>
      <c r="F9" s="82">
        <v>1</v>
      </c>
      <c r="G9" s="82">
        <v>2</v>
      </c>
      <c r="H9" s="82">
        <v>1</v>
      </c>
      <c r="I9" s="82">
        <v>1</v>
      </c>
      <c r="J9" s="82">
        <v>2</v>
      </c>
      <c r="K9" s="82">
        <v>2</v>
      </c>
      <c r="L9" s="82">
        <v>1</v>
      </c>
      <c r="M9" s="82">
        <v>1</v>
      </c>
      <c r="N9" s="82">
        <v>1</v>
      </c>
      <c r="O9" s="82">
        <v>2</v>
      </c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2"/>
      <c r="AG9" s="64">
        <f t="shared" si="1"/>
        <v>1.7692307692307692</v>
      </c>
      <c r="AH9" s="65" t="str">
        <f t="shared" si="3"/>
        <v>Geliştirmeli</v>
      </c>
      <c r="AI9" s="3"/>
      <c r="AJ9" s="3"/>
      <c r="AK9" s="20"/>
      <c r="AL9" s="21"/>
    </row>
    <row r="10" spans="1:38" ht="13.95" customHeight="1" x14ac:dyDescent="0.3">
      <c r="A10" s="16">
        <f t="shared" si="2"/>
        <v>2.4615384615384617</v>
      </c>
      <c r="B10" s="80" t="s">
        <v>9</v>
      </c>
      <c r="C10" s="81">
        <v>5</v>
      </c>
      <c r="D10" s="82">
        <v>1</v>
      </c>
      <c r="E10" s="82">
        <v>2</v>
      </c>
      <c r="F10" s="82">
        <v>1</v>
      </c>
      <c r="G10" s="82">
        <v>2</v>
      </c>
      <c r="H10" s="82">
        <v>3</v>
      </c>
      <c r="I10" s="82">
        <v>3</v>
      </c>
      <c r="J10" s="82">
        <v>3</v>
      </c>
      <c r="K10" s="82">
        <v>2</v>
      </c>
      <c r="L10" s="82">
        <v>1</v>
      </c>
      <c r="M10" s="82">
        <v>3</v>
      </c>
      <c r="N10" s="82">
        <v>3</v>
      </c>
      <c r="O10" s="82">
        <v>3</v>
      </c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2"/>
      <c r="AG10" s="64">
        <f t="shared" si="1"/>
        <v>2.4615384615384617</v>
      </c>
      <c r="AH10" s="65" t="str">
        <f t="shared" si="3"/>
        <v>Geliştirmeli</v>
      </c>
      <c r="AI10" s="3"/>
      <c r="AJ10" s="3"/>
      <c r="AK10" s="20"/>
      <c r="AL10" s="21"/>
    </row>
    <row r="11" spans="1:38" ht="13.95" customHeight="1" x14ac:dyDescent="0.3">
      <c r="A11" s="16">
        <f t="shared" si="2"/>
        <v>2.7692307692307692</v>
      </c>
      <c r="B11" s="80" t="s">
        <v>10</v>
      </c>
      <c r="C11" s="81">
        <v>5</v>
      </c>
      <c r="D11" s="82">
        <v>3</v>
      </c>
      <c r="E11" s="82">
        <v>2</v>
      </c>
      <c r="F11" s="82">
        <v>1</v>
      </c>
      <c r="G11" s="82">
        <v>3</v>
      </c>
      <c r="H11" s="82">
        <v>3</v>
      </c>
      <c r="I11" s="82">
        <v>3</v>
      </c>
      <c r="J11" s="82">
        <v>3</v>
      </c>
      <c r="K11" s="82">
        <v>2</v>
      </c>
      <c r="L11" s="82">
        <v>1</v>
      </c>
      <c r="M11" s="82">
        <v>3</v>
      </c>
      <c r="N11" s="82">
        <v>4</v>
      </c>
      <c r="O11" s="82">
        <v>3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2"/>
      <c r="AG11" s="64">
        <f t="shared" si="1"/>
        <v>2.7692307692307692</v>
      </c>
      <c r="AH11" s="65" t="str">
        <f t="shared" si="3"/>
        <v>Orta</v>
      </c>
      <c r="AI11" s="3"/>
      <c r="AJ11" s="3"/>
      <c r="AK11" s="20"/>
      <c r="AL11" s="21"/>
    </row>
    <row r="12" spans="1:38" ht="13.95" customHeight="1" x14ac:dyDescent="0.3">
      <c r="A12" s="16">
        <f t="shared" si="2"/>
        <v>3</v>
      </c>
      <c r="B12" s="83" t="s">
        <v>11</v>
      </c>
      <c r="C12" s="81">
        <v>5</v>
      </c>
      <c r="D12" s="82">
        <v>3</v>
      </c>
      <c r="E12" s="82">
        <v>3</v>
      </c>
      <c r="F12" s="82">
        <v>3</v>
      </c>
      <c r="G12" s="82">
        <v>1</v>
      </c>
      <c r="H12" s="82">
        <v>3</v>
      </c>
      <c r="I12" s="82">
        <v>3</v>
      </c>
      <c r="J12" s="82">
        <v>3</v>
      </c>
      <c r="K12" s="82">
        <v>3</v>
      </c>
      <c r="L12" s="82">
        <v>3</v>
      </c>
      <c r="M12" s="82">
        <v>3</v>
      </c>
      <c r="N12" s="82">
        <v>3</v>
      </c>
      <c r="O12" s="82">
        <v>3</v>
      </c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2"/>
      <c r="AG12" s="64">
        <f t="shared" si="1"/>
        <v>3</v>
      </c>
      <c r="AH12" s="65" t="str">
        <f t="shared" si="3"/>
        <v>Orta</v>
      </c>
      <c r="AI12" s="3"/>
      <c r="AJ12" s="3"/>
      <c r="AK12" s="20"/>
      <c r="AL12" s="21"/>
    </row>
    <row r="13" spans="1:38" ht="13.95" customHeight="1" x14ac:dyDescent="0.3">
      <c r="A13" s="16">
        <f t="shared" si="2"/>
        <v>2.3846153846153846</v>
      </c>
      <c r="B13" s="80" t="s">
        <v>12</v>
      </c>
      <c r="C13" s="81">
        <v>5</v>
      </c>
      <c r="D13" s="82">
        <v>2</v>
      </c>
      <c r="E13" s="82">
        <v>1</v>
      </c>
      <c r="F13" s="82">
        <v>1</v>
      </c>
      <c r="G13" s="82">
        <v>2</v>
      </c>
      <c r="H13" s="82">
        <v>3</v>
      </c>
      <c r="I13" s="82">
        <v>3</v>
      </c>
      <c r="J13" s="82">
        <v>2</v>
      </c>
      <c r="K13" s="82">
        <v>1</v>
      </c>
      <c r="L13" s="82">
        <v>3</v>
      </c>
      <c r="M13" s="82">
        <v>3</v>
      </c>
      <c r="N13" s="82">
        <v>3</v>
      </c>
      <c r="O13" s="82">
        <v>2</v>
      </c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2"/>
      <c r="AG13" s="64">
        <f t="shared" si="1"/>
        <v>2.3846153846153846</v>
      </c>
      <c r="AH13" s="65" t="str">
        <f t="shared" si="3"/>
        <v>Geliştirmeli</v>
      </c>
      <c r="AI13" s="3"/>
      <c r="AJ13" s="3"/>
      <c r="AK13" s="20"/>
      <c r="AL13" s="21"/>
    </row>
    <row r="14" spans="1:38" ht="13.95" customHeight="1" x14ac:dyDescent="0.3">
      <c r="A14" s="16">
        <f t="shared" si="2"/>
        <v>2.2307692307692308</v>
      </c>
      <c r="B14" s="80" t="s">
        <v>13</v>
      </c>
      <c r="C14" s="81">
        <v>5</v>
      </c>
      <c r="D14" s="82">
        <v>1</v>
      </c>
      <c r="E14" s="82">
        <v>2</v>
      </c>
      <c r="F14" s="82">
        <v>1</v>
      </c>
      <c r="G14" s="82">
        <v>3</v>
      </c>
      <c r="H14" s="82">
        <v>2</v>
      </c>
      <c r="I14" s="82">
        <v>2</v>
      </c>
      <c r="J14" s="82">
        <v>1</v>
      </c>
      <c r="K14" s="82">
        <v>2</v>
      </c>
      <c r="L14" s="82">
        <v>3</v>
      </c>
      <c r="M14" s="82">
        <v>2</v>
      </c>
      <c r="N14" s="82">
        <v>2</v>
      </c>
      <c r="O14" s="82">
        <v>3</v>
      </c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2"/>
      <c r="AG14" s="64">
        <f t="shared" si="1"/>
        <v>2.2307692307692308</v>
      </c>
      <c r="AH14" s="65" t="str">
        <f t="shared" si="3"/>
        <v>Geliştirmeli</v>
      </c>
      <c r="AI14" s="3"/>
      <c r="AJ14" s="3"/>
      <c r="AK14" s="20"/>
      <c r="AL14" s="21"/>
    </row>
    <row r="15" spans="1:38" ht="13.95" customHeight="1" x14ac:dyDescent="0.3">
      <c r="A15" s="16">
        <f t="shared" si="2"/>
        <v>1.9230769230769231</v>
      </c>
      <c r="B15" s="80" t="s">
        <v>14</v>
      </c>
      <c r="C15" s="81">
        <v>5</v>
      </c>
      <c r="D15" s="82">
        <v>1</v>
      </c>
      <c r="E15" s="82">
        <v>3</v>
      </c>
      <c r="F15" s="82">
        <v>2</v>
      </c>
      <c r="G15" s="82">
        <v>1</v>
      </c>
      <c r="H15" s="82">
        <v>1</v>
      </c>
      <c r="I15" s="82">
        <v>1</v>
      </c>
      <c r="J15" s="82">
        <v>1</v>
      </c>
      <c r="K15" s="82">
        <v>3</v>
      </c>
      <c r="L15" s="82">
        <v>2</v>
      </c>
      <c r="M15" s="82">
        <v>1</v>
      </c>
      <c r="N15" s="82">
        <v>1</v>
      </c>
      <c r="O15" s="82">
        <v>3</v>
      </c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2"/>
      <c r="AG15" s="64">
        <f t="shared" si="1"/>
        <v>1.9230769230769231</v>
      </c>
      <c r="AH15" s="65" t="str">
        <f t="shared" si="3"/>
        <v>Geliştirmeli</v>
      </c>
      <c r="AI15" s="3"/>
      <c r="AJ15" s="3"/>
      <c r="AK15" s="20"/>
      <c r="AL15" s="21"/>
    </row>
    <row r="16" spans="1:38" ht="13.95" customHeight="1" x14ac:dyDescent="0.3">
      <c r="A16" s="16">
        <f t="shared" si="2"/>
        <v>2.1538461538461537</v>
      </c>
      <c r="B16" s="80" t="s">
        <v>15</v>
      </c>
      <c r="C16" s="81">
        <v>5</v>
      </c>
      <c r="D16" s="82">
        <v>1</v>
      </c>
      <c r="E16" s="82">
        <v>1</v>
      </c>
      <c r="F16" s="82">
        <v>1</v>
      </c>
      <c r="G16" s="82">
        <v>2</v>
      </c>
      <c r="H16" s="82">
        <v>3</v>
      </c>
      <c r="I16" s="82">
        <v>3</v>
      </c>
      <c r="J16" s="82">
        <v>1</v>
      </c>
      <c r="K16" s="82">
        <v>1</v>
      </c>
      <c r="L16" s="82">
        <v>1</v>
      </c>
      <c r="M16" s="82">
        <v>3</v>
      </c>
      <c r="N16" s="82">
        <v>3</v>
      </c>
      <c r="O16" s="82">
        <v>3</v>
      </c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2"/>
      <c r="AG16" s="64">
        <f t="shared" si="1"/>
        <v>2.1538461538461537</v>
      </c>
      <c r="AH16" s="65" t="str">
        <f t="shared" si="3"/>
        <v>Geliştirmeli</v>
      </c>
      <c r="AI16" s="3"/>
      <c r="AJ16" s="3"/>
      <c r="AK16" s="20"/>
      <c r="AL16" s="21"/>
    </row>
    <row r="17" spans="1:38" ht="13.95" customHeight="1" x14ac:dyDescent="0.3">
      <c r="A17" s="16">
        <f t="shared" si="2"/>
        <v>2.5384615384615383</v>
      </c>
      <c r="B17" s="80" t="s">
        <v>16</v>
      </c>
      <c r="C17" s="81">
        <v>5</v>
      </c>
      <c r="D17" s="82">
        <v>2</v>
      </c>
      <c r="E17" s="82">
        <v>2</v>
      </c>
      <c r="F17" s="82">
        <v>3</v>
      </c>
      <c r="G17" s="82">
        <v>3</v>
      </c>
      <c r="H17" s="82">
        <v>2</v>
      </c>
      <c r="I17" s="82">
        <v>2</v>
      </c>
      <c r="J17" s="82">
        <v>2</v>
      </c>
      <c r="K17" s="82">
        <v>2</v>
      </c>
      <c r="L17" s="82">
        <v>3</v>
      </c>
      <c r="M17" s="82">
        <v>2</v>
      </c>
      <c r="N17" s="82">
        <v>2</v>
      </c>
      <c r="O17" s="82">
        <v>3</v>
      </c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2"/>
      <c r="AG17" s="64">
        <f t="shared" si="1"/>
        <v>2.5384615384615383</v>
      </c>
      <c r="AH17" s="65" t="str">
        <f t="shared" si="3"/>
        <v>Orta</v>
      </c>
      <c r="AI17" s="3"/>
      <c r="AJ17" s="3"/>
      <c r="AK17" s="20"/>
      <c r="AL17" s="21"/>
    </row>
    <row r="18" spans="1:38" ht="13.95" customHeight="1" x14ac:dyDescent="0.3">
      <c r="A18" s="16">
        <f t="shared" si="2"/>
        <v>2.3076923076923075</v>
      </c>
      <c r="B18" s="80" t="s">
        <v>17</v>
      </c>
      <c r="C18" s="81">
        <v>5</v>
      </c>
      <c r="D18" s="82">
        <v>3</v>
      </c>
      <c r="E18" s="82">
        <v>3</v>
      </c>
      <c r="F18" s="82">
        <v>2</v>
      </c>
      <c r="G18" s="82">
        <v>2</v>
      </c>
      <c r="H18" s="82">
        <v>1</v>
      </c>
      <c r="I18" s="82">
        <v>1</v>
      </c>
      <c r="J18" s="82">
        <v>3</v>
      </c>
      <c r="K18" s="82">
        <v>3</v>
      </c>
      <c r="L18" s="82">
        <v>2</v>
      </c>
      <c r="M18" s="82">
        <v>1</v>
      </c>
      <c r="N18" s="82">
        <v>1</v>
      </c>
      <c r="O18" s="82">
        <v>3</v>
      </c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  <c r="AG18" s="64">
        <f t="shared" si="1"/>
        <v>2.3076923076923075</v>
      </c>
      <c r="AH18" s="65" t="str">
        <f t="shared" si="3"/>
        <v>Geliştirmeli</v>
      </c>
      <c r="AI18" s="3"/>
      <c r="AJ18" s="3"/>
      <c r="AK18" s="20"/>
      <c r="AL18" s="21"/>
    </row>
    <row r="19" spans="1:38" ht="13.95" customHeight="1" x14ac:dyDescent="0.3">
      <c r="A19" s="16">
        <f t="shared" si="2"/>
        <v>2.0769230769230771</v>
      </c>
      <c r="B19" s="80" t="s">
        <v>18</v>
      </c>
      <c r="C19" s="81">
        <v>5</v>
      </c>
      <c r="D19" s="82">
        <v>2</v>
      </c>
      <c r="E19" s="82">
        <v>2</v>
      </c>
      <c r="F19" s="82">
        <v>1</v>
      </c>
      <c r="G19" s="82">
        <v>1</v>
      </c>
      <c r="H19" s="82">
        <v>2</v>
      </c>
      <c r="I19" s="82">
        <v>2</v>
      </c>
      <c r="J19" s="82">
        <v>2</v>
      </c>
      <c r="K19" s="82">
        <v>2</v>
      </c>
      <c r="L19" s="82">
        <v>1</v>
      </c>
      <c r="M19" s="82">
        <v>2</v>
      </c>
      <c r="N19" s="82">
        <v>2</v>
      </c>
      <c r="O19" s="82">
        <v>3</v>
      </c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2"/>
      <c r="AG19" s="64">
        <f t="shared" si="1"/>
        <v>2.0769230769230771</v>
      </c>
      <c r="AH19" s="65" t="str">
        <f t="shared" si="3"/>
        <v>Geliştirmeli</v>
      </c>
      <c r="AI19" s="3"/>
      <c r="AJ19" s="3"/>
      <c r="AK19" s="20"/>
      <c r="AL19" s="21"/>
    </row>
    <row r="20" spans="1:38" ht="13.95" customHeight="1" x14ac:dyDescent="0.3">
      <c r="A20" s="16">
        <f t="shared" si="2"/>
        <v>4.5</v>
      </c>
      <c r="B20" s="80" t="s">
        <v>19</v>
      </c>
      <c r="C20" s="81">
        <v>5</v>
      </c>
      <c r="D20" s="82">
        <v>1</v>
      </c>
      <c r="E20" s="82">
        <v>1</v>
      </c>
      <c r="F20" s="82">
        <v>2</v>
      </c>
      <c r="G20" s="82">
        <v>3</v>
      </c>
      <c r="H20" s="82">
        <v>3</v>
      </c>
      <c r="I20" s="82">
        <v>3</v>
      </c>
      <c r="J20" s="82">
        <v>1</v>
      </c>
      <c r="K20" s="82">
        <v>1</v>
      </c>
      <c r="L20" s="82">
        <v>2</v>
      </c>
      <c r="M20" s="82">
        <v>3</v>
      </c>
      <c r="N20" s="82">
        <v>3</v>
      </c>
      <c r="O20" s="82">
        <v>3</v>
      </c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2"/>
      <c r="AG20" s="64">
        <v>4.5</v>
      </c>
      <c r="AH20" s="65" t="str">
        <f t="shared" si="3"/>
        <v>Çok İyi</v>
      </c>
      <c r="AI20" s="3"/>
      <c r="AJ20" s="3"/>
      <c r="AK20" s="20"/>
      <c r="AL20" s="21"/>
    </row>
    <row r="21" spans="1:38" ht="13.95" customHeight="1" x14ac:dyDescent="0.3">
      <c r="A21" s="16">
        <f t="shared" si="2"/>
        <v>2.7692307692307692</v>
      </c>
      <c r="B21" s="83" t="s">
        <v>20</v>
      </c>
      <c r="C21" s="81">
        <v>3</v>
      </c>
      <c r="D21" s="82">
        <v>2</v>
      </c>
      <c r="E21" s="82">
        <v>3</v>
      </c>
      <c r="F21" s="82">
        <v>3</v>
      </c>
      <c r="G21" s="82">
        <v>2</v>
      </c>
      <c r="H21" s="82">
        <v>3</v>
      </c>
      <c r="I21" s="82">
        <v>3</v>
      </c>
      <c r="J21" s="82">
        <v>2</v>
      </c>
      <c r="K21" s="82">
        <v>3</v>
      </c>
      <c r="L21" s="82">
        <v>3</v>
      </c>
      <c r="M21" s="82">
        <v>3</v>
      </c>
      <c r="N21" s="82">
        <v>3</v>
      </c>
      <c r="O21" s="82">
        <v>3</v>
      </c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2"/>
      <c r="AG21" s="64">
        <f t="shared" si="1"/>
        <v>2.7692307692307692</v>
      </c>
      <c r="AH21" s="65" t="str">
        <f t="shared" si="3"/>
        <v>Orta</v>
      </c>
      <c r="AI21" s="3"/>
      <c r="AJ21" s="3"/>
      <c r="AK21" s="20"/>
      <c r="AL21" s="21"/>
    </row>
    <row r="22" spans="1:38" ht="13.95" customHeight="1" x14ac:dyDescent="0.3">
      <c r="A22" s="16">
        <f t="shared" si="2"/>
        <v>1.9230769230769231</v>
      </c>
      <c r="B22" s="80" t="s">
        <v>21</v>
      </c>
      <c r="C22" s="81">
        <v>1</v>
      </c>
      <c r="D22" s="82">
        <v>3</v>
      </c>
      <c r="E22" s="82">
        <v>2</v>
      </c>
      <c r="F22" s="82">
        <v>3</v>
      </c>
      <c r="G22" s="82">
        <v>1</v>
      </c>
      <c r="H22" s="82">
        <v>1</v>
      </c>
      <c r="I22" s="82">
        <v>1</v>
      </c>
      <c r="J22" s="82">
        <v>3</v>
      </c>
      <c r="K22" s="82">
        <v>2</v>
      </c>
      <c r="L22" s="82">
        <v>3</v>
      </c>
      <c r="M22" s="82">
        <v>1</v>
      </c>
      <c r="N22" s="82">
        <v>1</v>
      </c>
      <c r="O22" s="82">
        <v>3</v>
      </c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2"/>
      <c r="AG22" s="64">
        <f t="shared" si="1"/>
        <v>1.9230769230769231</v>
      </c>
      <c r="AH22" s="65" t="str">
        <f t="shared" si="3"/>
        <v>Geliştirmeli</v>
      </c>
      <c r="AI22" s="3"/>
      <c r="AJ22" s="3"/>
      <c r="AK22" s="20"/>
      <c r="AL22" s="21"/>
    </row>
    <row r="23" spans="1:38" ht="13.95" customHeight="1" x14ac:dyDescent="0.3">
      <c r="A23" s="16">
        <f t="shared" si="2"/>
        <v>2</v>
      </c>
      <c r="B23" s="80" t="s">
        <v>22</v>
      </c>
      <c r="C23" s="81">
        <v>2</v>
      </c>
      <c r="D23" s="82">
        <v>3</v>
      </c>
      <c r="E23" s="82">
        <v>1</v>
      </c>
      <c r="F23" s="82">
        <v>1</v>
      </c>
      <c r="G23" s="82">
        <v>3</v>
      </c>
      <c r="H23" s="82">
        <v>2</v>
      </c>
      <c r="I23" s="82">
        <v>2</v>
      </c>
      <c r="J23" s="82">
        <v>3</v>
      </c>
      <c r="K23" s="82">
        <v>1</v>
      </c>
      <c r="L23" s="82">
        <v>1</v>
      </c>
      <c r="M23" s="82">
        <v>2</v>
      </c>
      <c r="N23" s="82">
        <v>2</v>
      </c>
      <c r="O23" s="82">
        <v>3</v>
      </c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2"/>
      <c r="AG23" s="64">
        <f t="shared" si="1"/>
        <v>2</v>
      </c>
      <c r="AH23" s="65" t="str">
        <f t="shared" si="3"/>
        <v>Geliştirmeli</v>
      </c>
      <c r="AI23" s="3"/>
      <c r="AJ23" s="3"/>
      <c r="AK23" s="20"/>
      <c r="AL23" s="21"/>
    </row>
    <row r="24" spans="1:38" ht="13.95" customHeight="1" x14ac:dyDescent="0.3">
      <c r="A24" s="16">
        <f t="shared" si="2"/>
        <v>2.8461538461538463</v>
      </c>
      <c r="B24" s="83" t="s">
        <v>23</v>
      </c>
      <c r="C24" s="81">
        <v>5</v>
      </c>
      <c r="D24" s="82">
        <v>2</v>
      </c>
      <c r="E24" s="82">
        <v>3</v>
      </c>
      <c r="F24" s="82">
        <v>3</v>
      </c>
      <c r="G24" s="82">
        <v>3</v>
      </c>
      <c r="H24" s="82">
        <v>3</v>
      </c>
      <c r="I24" s="82">
        <v>3</v>
      </c>
      <c r="J24" s="82">
        <v>2</v>
      </c>
      <c r="K24" s="82">
        <v>3</v>
      </c>
      <c r="L24" s="82">
        <v>2</v>
      </c>
      <c r="M24" s="82">
        <v>3</v>
      </c>
      <c r="N24" s="82">
        <v>3</v>
      </c>
      <c r="O24" s="82">
        <v>2</v>
      </c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  <c r="AG24" s="64">
        <f t="shared" si="1"/>
        <v>2.8461538461538463</v>
      </c>
      <c r="AH24" s="65" t="str">
        <f t="shared" si="3"/>
        <v>Orta</v>
      </c>
      <c r="AI24" s="3"/>
      <c r="AJ24" s="3"/>
      <c r="AK24" s="20"/>
      <c r="AL24" s="21"/>
    </row>
    <row r="25" spans="1:38" ht="13.95" customHeight="1" x14ac:dyDescent="0.3">
      <c r="A25" s="16">
        <f t="shared" si="2"/>
        <v>2</v>
      </c>
      <c r="B25" s="80" t="s">
        <v>2</v>
      </c>
      <c r="C25" s="81">
        <v>2</v>
      </c>
      <c r="D25" s="82">
        <v>1</v>
      </c>
      <c r="E25" s="82">
        <v>3</v>
      </c>
      <c r="F25" s="82">
        <v>3</v>
      </c>
      <c r="G25" s="82">
        <v>1</v>
      </c>
      <c r="H25" s="82">
        <v>2</v>
      </c>
      <c r="I25" s="82">
        <v>2</v>
      </c>
      <c r="J25" s="82">
        <v>1</v>
      </c>
      <c r="K25" s="82">
        <v>3</v>
      </c>
      <c r="L25" s="82">
        <v>3</v>
      </c>
      <c r="M25" s="82">
        <v>2</v>
      </c>
      <c r="N25" s="82">
        <v>2</v>
      </c>
      <c r="O25" s="82">
        <v>1</v>
      </c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2"/>
      <c r="AG25" s="64">
        <f t="shared" si="1"/>
        <v>2</v>
      </c>
      <c r="AH25" s="65" t="str">
        <f t="shared" si="3"/>
        <v>Geliştirmeli</v>
      </c>
      <c r="AI25" s="3"/>
      <c r="AJ25" s="3"/>
      <c r="AK25" s="20"/>
      <c r="AL25" s="21"/>
    </row>
    <row r="26" spans="1:38" ht="13.95" customHeight="1" x14ac:dyDescent="0.3">
      <c r="A26" s="16">
        <f t="shared" si="2"/>
        <v>1.4615384615384615</v>
      </c>
      <c r="B26" s="80" t="s">
        <v>24</v>
      </c>
      <c r="C26" s="81">
        <v>1</v>
      </c>
      <c r="D26" s="82">
        <v>1</v>
      </c>
      <c r="E26" s="82">
        <v>1</v>
      </c>
      <c r="F26" s="82">
        <v>3</v>
      </c>
      <c r="G26" s="82">
        <v>2</v>
      </c>
      <c r="H26" s="82">
        <v>1</v>
      </c>
      <c r="I26" s="82">
        <v>3</v>
      </c>
      <c r="J26" s="82">
        <v>1</v>
      </c>
      <c r="K26" s="82">
        <v>1</v>
      </c>
      <c r="L26" s="82">
        <v>2</v>
      </c>
      <c r="M26" s="82">
        <v>1</v>
      </c>
      <c r="N26" s="82">
        <v>1</v>
      </c>
      <c r="O26" s="82">
        <v>1</v>
      </c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  <c r="AG26" s="64">
        <f t="shared" si="1"/>
        <v>1.4615384615384615</v>
      </c>
      <c r="AH26" s="65" t="str">
        <f t="shared" si="3"/>
        <v>Zayıf</v>
      </c>
      <c r="AI26" s="3"/>
      <c r="AJ26" s="3"/>
      <c r="AK26" s="20"/>
      <c r="AL26" s="21"/>
    </row>
    <row r="27" spans="1:38" ht="13.95" customHeight="1" x14ac:dyDescent="0.3">
      <c r="A27" s="16">
        <f t="shared" si="2"/>
        <v>1.9230769230769231</v>
      </c>
      <c r="B27" s="80" t="s">
        <v>25</v>
      </c>
      <c r="C27" s="81">
        <v>5</v>
      </c>
      <c r="D27" s="82">
        <v>1</v>
      </c>
      <c r="E27" s="82">
        <v>2</v>
      </c>
      <c r="F27" s="82">
        <v>3</v>
      </c>
      <c r="G27" s="82">
        <v>3</v>
      </c>
      <c r="H27" s="82">
        <v>1</v>
      </c>
      <c r="I27" s="82">
        <v>3</v>
      </c>
      <c r="J27" s="82">
        <v>1</v>
      </c>
      <c r="K27" s="82">
        <v>2</v>
      </c>
      <c r="L27" s="82">
        <v>1</v>
      </c>
      <c r="M27" s="82">
        <v>1</v>
      </c>
      <c r="N27" s="82">
        <v>1</v>
      </c>
      <c r="O27" s="82">
        <v>1</v>
      </c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2"/>
      <c r="AG27" s="64">
        <f t="shared" si="1"/>
        <v>1.9230769230769231</v>
      </c>
      <c r="AH27" s="65" t="str">
        <f t="shared" si="3"/>
        <v>Geliştirmeli</v>
      </c>
      <c r="AI27" s="3"/>
      <c r="AJ27" s="3"/>
      <c r="AK27" s="20"/>
      <c r="AL27" s="21"/>
    </row>
    <row r="28" spans="1:38" ht="13.95" customHeight="1" x14ac:dyDescent="0.3">
      <c r="A28" s="16">
        <f t="shared" si="2"/>
        <v>2.1538461538461537</v>
      </c>
      <c r="B28" s="80" t="s">
        <v>26</v>
      </c>
      <c r="C28" s="81">
        <v>1</v>
      </c>
      <c r="D28" s="82">
        <v>3</v>
      </c>
      <c r="E28" s="82">
        <v>3</v>
      </c>
      <c r="F28" s="82">
        <v>3</v>
      </c>
      <c r="G28" s="82">
        <v>2</v>
      </c>
      <c r="H28" s="82">
        <v>1</v>
      </c>
      <c r="I28" s="82">
        <v>3</v>
      </c>
      <c r="J28" s="82">
        <v>3</v>
      </c>
      <c r="K28" s="82">
        <v>3</v>
      </c>
      <c r="L28" s="82">
        <v>1</v>
      </c>
      <c r="M28" s="82">
        <v>1</v>
      </c>
      <c r="N28" s="82">
        <v>1</v>
      </c>
      <c r="O28" s="82">
        <v>3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2"/>
      <c r="AG28" s="64">
        <f t="shared" si="1"/>
        <v>2.1538461538461537</v>
      </c>
      <c r="AH28" s="65" t="str">
        <f t="shared" si="3"/>
        <v>Geliştirmeli</v>
      </c>
      <c r="AI28" s="3"/>
      <c r="AJ28" s="3"/>
      <c r="AK28" s="20"/>
      <c r="AL28" s="21"/>
    </row>
    <row r="29" spans="1:38" ht="13.95" customHeight="1" x14ac:dyDescent="0.3">
      <c r="A29" s="16">
        <f t="shared" si="2"/>
        <v>2.0769230769230771</v>
      </c>
      <c r="B29" s="80" t="s">
        <v>27</v>
      </c>
      <c r="C29" s="81">
        <v>5</v>
      </c>
      <c r="D29" s="82">
        <v>3</v>
      </c>
      <c r="E29" s="82">
        <v>2</v>
      </c>
      <c r="F29" s="82">
        <v>3</v>
      </c>
      <c r="G29" s="82">
        <v>1</v>
      </c>
      <c r="H29" s="82">
        <v>1</v>
      </c>
      <c r="I29" s="82">
        <v>1</v>
      </c>
      <c r="J29" s="82">
        <v>3</v>
      </c>
      <c r="K29" s="82">
        <v>2</v>
      </c>
      <c r="L29" s="82">
        <v>1</v>
      </c>
      <c r="M29" s="82">
        <v>1</v>
      </c>
      <c r="N29" s="82">
        <v>1</v>
      </c>
      <c r="O29" s="82">
        <v>3</v>
      </c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  <c r="AG29" s="64">
        <f t="shared" si="1"/>
        <v>2.0769230769230771</v>
      </c>
      <c r="AH29" s="65" t="str">
        <f t="shared" si="3"/>
        <v>Geliştirmeli</v>
      </c>
      <c r="AI29" s="3"/>
      <c r="AJ29" s="3"/>
      <c r="AK29" s="20"/>
      <c r="AL29" s="21"/>
    </row>
    <row r="30" spans="1:38" ht="13.95" customHeight="1" x14ac:dyDescent="0.3">
      <c r="A30" s="16">
        <f t="shared" si="2"/>
        <v>1.8461538461538463</v>
      </c>
      <c r="B30" s="80" t="s">
        <v>28</v>
      </c>
      <c r="C30" s="81">
        <v>2</v>
      </c>
      <c r="D30" s="82">
        <v>2</v>
      </c>
      <c r="E30" s="82">
        <v>1</v>
      </c>
      <c r="F30" s="82">
        <v>3</v>
      </c>
      <c r="G30" s="82">
        <v>2</v>
      </c>
      <c r="H30" s="82">
        <v>2</v>
      </c>
      <c r="I30" s="82">
        <v>2</v>
      </c>
      <c r="J30" s="82">
        <v>2</v>
      </c>
      <c r="K30" s="82">
        <v>1</v>
      </c>
      <c r="L30" s="82">
        <v>1</v>
      </c>
      <c r="M30" s="82">
        <v>2</v>
      </c>
      <c r="N30" s="82">
        <v>2</v>
      </c>
      <c r="O30" s="82">
        <v>2</v>
      </c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2"/>
      <c r="AG30" s="64">
        <f t="shared" si="1"/>
        <v>1.8461538461538463</v>
      </c>
      <c r="AH30" s="65" t="str">
        <f t="shared" si="3"/>
        <v>Geliştirmeli</v>
      </c>
      <c r="AI30" s="3"/>
      <c r="AJ30" s="3"/>
      <c r="AK30" s="20"/>
      <c r="AL30" s="21"/>
    </row>
    <row r="31" spans="1:38" ht="13.95" customHeight="1" x14ac:dyDescent="0.3">
      <c r="A31" s="16">
        <f t="shared" si="2"/>
        <v>2.4615384615384617</v>
      </c>
      <c r="B31" s="80" t="s">
        <v>29</v>
      </c>
      <c r="C31" s="81">
        <v>2</v>
      </c>
      <c r="D31" s="82">
        <v>3</v>
      </c>
      <c r="E31" s="82">
        <v>2</v>
      </c>
      <c r="F31" s="82">
        <v>3</v>
      </c>
      <c r="G31" s="82">
        <v>3</v>
      </c>
      <c r="H31" s="82">
        <v>2</v>
      </c>
      <c r="I31" s="82">
        <v>3</v>
      </c>
      <c r="J31" s="82">
        <v>3</v>
      </c>
      <c r="K31" s="82">
        <v>2</v>
      </c>
      <c r="L31" s="82">
        <v>2</v>
      </c>
      <c r="M31" s="82">
        <v>2</v>
      </c>
      <c r="N31" s="82">
        <v>2</v>
      </c>
      <c r="O31" s="82">
        <v>3</v>
      </c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2"/>
      <c r="AG31" s="64">
        <f t="shared" si="1"/>
        <v>2.4615384615384617</v>
      </c>
      <c r="AH31" s="65" t="str">
        <f t="shared" si="3"/>
        <v>Geliştirmeli</v>
      </c>
      <c r="AI31" s="3"/>
      <c r="AJ31" s="3"/>
      <c r="AK31" s="20"/>
      <c r="AL31" s="21"/>
    </row>
    <row r="32" spans="1:38" ht="13.95" customHeight="1" x14ac:dyDescent="0.3">
      <c r="A32" s="16">
        <f t="shared" si="2"/>
        <v>2.6153846153846154</v>
      </c>
      <c r="B32" s="80" t="s">
        <v>30</v>
      </c>
      <c r="C32" s="81">
        <v>2</v>
      </c>
      <c r="D32" s="82">
        <v>3</v>
      </c>
      <c r="E32" s="82">
        <v>3</v>
      </c>
      <c r="F32" s="82">
        <v>3</v>
      </c>
      <c r="G32" s="82">
        <v>3</v>
      </c>
      <c r="H32" s="82">
        <v>2</v>
      </c>
      <c r="I32" s="82">
        <v>3</v>
      </c>
      <c r="J32" s="82">
        <v>3</v>
      </c>
      <c r="K32" s="82">
        <v>3</v>
      </c>
      <c r="L32" s="82">
        <v>2</v>
      </c>
      <c r="M32" s="82">
        <v>2</v>
      </c>
      <c r="N32" s="82">
        <v>2</v>
      </c>
      <c r="O32" s="82">
        <v>3</v>
      </c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2"/>
      <c r="AG32" s="64">
        <f t="shared" si="1"/>
        <v>2.6153846153846154</v>
      </c>
      <c r="AH32" s="65" t="str">
        <f t="shared" si="3"/>
        <v>Orta</v>
      </c>
      <c r="AI32" s="3"/>
      <c r="AJ32" s="3"/>
      <c r="AK32" s="20"/>
      <c r="AL32" s="21"/>
    </row>
    <row r="33" spans="1:38" ht="13.95" customHeight="1" x14ac:dyDescent="0.3">
      <c r="A33" s="16">
        <f t="shared" si="2"/>
        <v>2.5384615384615383</v>
      </c>
      <c r="B33" s="80" t="s">
        <v>31</v>
      </c>
      <c r="C33" s="81">
        <v>2</v>
      </c>
      <c r="D33" s="82">
        <v>3</v>
      </c>
      <c r="E33" s="82">
        <v>3</v>
      </c>
      <c r="F33" s="82">
        <v>3</v>
      </c>
      <c r="G33" s="82">
        <v>2</v>
      </c>
      <c r="H33" s="82">
        <v>2</v>
      </c>
      <c r="I33" s="82">
        <v>3</v>
      </c>
      <c r="J33" s="82">
        <v>3</v>
      </c>
      <c r="K33" s="82">
        <v>3</v>
      </c>
      <c r="L33" s="82">
        <v>2</v>
      </c>
      <c r="M33" s="82">
        <v>2</v>
      </c>
      <c r="N33" s="82">
        <v>2</v>
      </c>
      <c r="O33" s="82">
        <v>3</v>
      </c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2"/>
      <c r="AG33" s="64">
        <f t="shared" si="1"/>
        <v>2.5384615384615383</v>
      </c>
      <c r="AH33" s="65" t="str">
        <f t="shared" si="3"/>
        <v>Orta</v>
      </c>
      <c r="AI33" s="3"/>
      <c r="AJ33" s="3"/>
      <c r="AK33" s="20"/>
      <c r="AL33" s="21"/>
    </row>
    <row r="34" spans="1:38" ht="13.95" customHeight="1" x14ac:dyDescent="0.3">
      <c r="A34" s="16">
        <f t="shared" si="2"/>
        <v>2.5384615384615383</v>
      </c>
      <c r="B34" s="80" t="s">
        <v>32</v>
      </c>
      <c r="C34" s="81">
        <v>3</v>
      </c>
      <c r="D34" s="82">
        <v>2</v>
      </c>
      <c r="E34" s="82">
        <v>2</v>
      </c>
      <c r="F34" s="82">
        <v>3</v>
      </c>
      <c r="G34" s="82">
        <v>2</v>
      </c>
      <c r="H34" s="82">
        <v>3</v>
      </c>
      <c r="I34" s="82">
        <v>3</v>
      </c>
      <c r="J34" s="82">
        <v>2</v>
      </c>
      <c r="K34" s="82">
        <v>3</v>
      </c>
      <c r="L34" s="82">
        <v>2</v>
      </c>
      <c r="M34" s="82">
        <v>3</v>
      </c>
      <c r="N34" s="82">
        <v>3</v>
      </c>
      <c r="O34" s="82">
        <v>2</v>
      </c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2"/>
      <c r="AG34" s="64">
        <f t="shared" si="1"/>
        <v>2.5384615384615383</v>
      </c>
      <c r="AH34" s="65" t="str">
        <f t="shared" si="3"/>
        <v>Orta</v>
      </c>
      <c r="AI34" s="3"/>
      <c r="AJ34" s="3"/>
      <c r="AK34" s="20"/>
      <c r="AL34" s="21"/>
    </row>
    <row r="35" spans="1:38" ht="13.95" customHeight="1" x14ac:dyDescent="0.3">
      <c r="A35" s="16">
        <f t="shared" si="2"/>
        <v>2.6153846153846154</v>
      </c>
      <c r="B35" s="80" t="s">
        <v>33</v>
      </c>
      <c r="C35" s="81">
        <v>3</v>
      </c>
      <c r="D35" s="82">
        <v>2</v>
      </c>
      <c r="E35" s="82">
        <v>2</v>
      </c>
      <c r="F35" s="82">
        <v>3</v>
      </c>
      <c r="G35" s="82">
        <v>2</v>
      </c>
      <c r="H35" s="82">
        <v>3</v>
      </c>
      <c r="I35" s="82">
        <v>3</v>
      </c>
      <c r="J35" s="82">
        <v>2</v>
      </c>
      <c r="K35" s="82">
        <v>3</v>
      </c>
      <c r="L35" s="82">
        <v>3</v>
      </c>
      <c r="M35" s="82">
        <v>3</v>
      </c>
      <c r="N35" s="82">
        <v>3</v>
      </c>
      <c r="O35" s="82">
        <v>2</v>
      </c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2"/>
      <c r="AG35" s="64">
        <f t="shared" si="1"/>
        <v>2.6153846153846154</v>
      </c>
      <c r="AH35" s="65" t="str">
        <f t="shared" si="3"/>
        <v>Orta</v>
      </c>
      <c r="AI35" s="3"/>
      <c r="AJ35" s="3"/>
      <c r="AK35" s="20"/>
      <c r="AL35" s="21"/>
    </row>
    <row r="36" spans="1:38" ht="13.95" customHeight="1" x14ac:dyDescent="0.3">
      <c r="A36" s="16">
        <f t="shared" si="2"/>
        <v>2.6153846153846154</v>
      </c>
      <c r="B36" s="80" t="s">
        <v>55</v>
      </c>
      <c r="C36" s="81">
        <v>3</v>
      </c>
      <c r="D36" s="82">
        <v>2</v>
      </c>
      <c r="E36" s="82">
        <v>3</v>
      </c>
      <c r="F36" s="82">
        <v>3</v>
      </c>
      <c r="G36" s="82">
        <v>1</v>
      </c>
      <c r="H36" s="82">
        <v>3</v>
      </c>
      <c r="I36" s="82">
        <v>3</v>
      </c>
      <c r="J36" s="82">
        <v>2</v>
      </c>
      <c r="K36" s="82">
        <v>3</v>
      </c>
      <c r="L36" s="82">
        <v>3</v>
      </c>
      <c r="M36" s="82">
        <v>3</v>
      </c>
      <c r="N36" s="82">
        <v>3</v>
      </c>
      <c r="O36" s="82">
        <v>2</v>
      </c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2"/>
      <c r="AG36" s="64">
        <f t="shared" si="1"/>
        <v>2.6153846153846154</v>
      </c>
      <c r="AH36" s="65" t="str">
        <f t="shared" si="3"/>
        <v>Orta</v>
      </c>
      <c r="AI36" s="3"/>
      <c r="AJ36" s="3"/>
      <c r="AK36" s="20"/>
      <c r="AL36" s="21"/>
    </row>
    <row r="37" spans="1:38" ht="13.95" customHeight="1" x14ac:dyDescent="0.3">
      <c r="A37" s="16">
        <f t="shared" si="2"/>
        <v>2.2307692307692308</v>
      </c>
      <c r="B37" s="80" t="s">
        <v>34</v>
      </c>
      <c r="C37" s="81">
        <v>2</v>
      </c>
      <c r="D37" s="82">
        <v>2</v>
      </c>
      <c r="E37" s="82">
        <v>3</v>
      </c>
      <c r="F37" s="82">
        <v>3</v>
      </c>
      <c r="G37" s="82">
        <v>1</v>
      </c>
      <c r="H37" s="82">
        <v>2</v>
      </c>
      <c r="I37" s="82">
        <v>2</v>
      </c>
      <c r="J37" s="82">
        <v>2</v>
      </c>
      <c r="K37" s="82">
        <v>3</v>
      </c>
      <c r="L37" s="82">
        <v>3</v>
      </c>
      <c r="M37" s="82">
        <v>2</v>
      </c>
      <c r="N37" s="82">
        <v>2</v>
      </c>
      <c r="O37" s="82">
        <v>2</v>
      </c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2"/>
      <c r="AG37" s="64">
        <f t="shared" si="1"/>
        <v>2.2307692307692308</v>
      </c>
      <c r="AH37" s="65" t="str">
        <f t="shared" si="3"/>
        <v>Geliştirmeli</v>
      </c>
      <c r="AI37" s="3"/>
      <c r="AJ37" s="3"/>
      <c r="AK37" s="20"/>
      <c r="AL37" s="21"/>
    </row>
    <row r="38" spans="1:38" ht="13.95" customHeight="1" x14ac:dyDescent="0.3">
      <c r="A38" s="16">
        <f t="shared" si="2"/>
        <v>1.9230769230769231</v>
      </c>
      <c r="B38" s="80" t="s">
        <v>35</v>
      </c>
      <c r="C38" s="81">
        <v>2</v>
      </c>
      <c r="D38" s="82">
        <v>1</v>
      </c>
      <c r="E38" s="82">
        <v>3</v>
      </c>
      <c r="F38" s="82">
        <v>2</v>
      </c>
      <c r="G38" s="82">
        <v>2</v>
      </c>
      <c r="H38" s="82">
        <v>2</v>
      </c>
      <c r="I38" s="82">
        <v>2</v>
      </c>
      <c r="J38" s="82">
        <v>1</v>
      </c>
      <c r="K38" s="82">
        <v>3</v>
      </c>
      <c r="L38" s="82">
        <v>2</v>
      </c>
      <c r="M38" s="82">
        <v>2</v>
      </c>
      <c r="N38" s="82">
        <v>2</v>
      </c>
      <c r="O38" s="82">
        <v>1</v>
      </c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2"/>
      <c r="AG38" s="64">
        <f t="shared" si="1"/>
        <v>1.9230769230769231</v>
      </c>
      <c r="AH38" s="65" t="str">
        <f t="shared" si="3"/>
        <v>Geliştirmeli</v>
      </c>
      <c r="AI38" s="3"/>
      <c r="AJ38" s="3"/>
      <c r="AK38" s="20"/>
      <c r="AL38" s="21"/>
    </row>
    <row r="39" spans="1:38" ht="13.95" customHeight="1" x14ac:dyDescent="0.3">
      <c r="A39" s="16">
        <f t="shared" si="2"/>
        <v>1.8461538461538463</v>
      </c>
      <c r="B39" s="80" t="s">
        <v>36</v>
      </c>
      <c r="C39" s="81">
        <v>1</v>
      </c>
      <c r="D39" s="82">
        <v>1</v>
      </c>
      <c r="E39" s="82">
        <v>3</v>
      </c>
      <c r="F39" s="82">
        <v>2</v>
      </c>
      <c r="G39" s="82">
        <v>2</v>
      </c>
      <c r="H39" s="82">
        <v>1</v>
      </c>
      <c r="I39" s="82">
        <v>3</v>
      </c>
      <c r="J39" s="82">
        <v>1</v>
      </c>
      <c r="K39" s="82">
        <v>3</v>
      </c>
      <c r="L39" s="82">
        <v>2</v>
      </c>
      <c r="M39" s="82">
        <v>1</v>
      </c>
      <c r="N39" s="82">
        <v>3</v>
      </c>
      <c r="O39" s="82">
        <v>1</v>
      </c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2"/>
      <c r="AG39" s="64">
        <f t="shared" si="1"/>
        <v>1.8461538461538463</v>
      </c>
      <c r="AH39" s="65" t="str">
        <f t="shared" si="3"/>
        <v>Geliştirmeli</v>
      </c>
      <c r="AI39" s="3"/>
      <c r="AJ39" s="3"/>
      <c r="AK39" s="20"/>
      <c r="AL39" s="21"/>
    </row>
    <row r="40" spans="1:38" ht="13.95" customHeight="1" x14ac:dyDescent="0.3">
      <c r="A40" s="16">
        <f t="shared" si="2"/>
        <v>2.2307692307692308</v>
      </c>
      <c r="B40" s="80" t="s">
        <v>37</v>
      </c>
      <c r="C40" s="81">
        <v>3</v>
      </c>
      <c r="D40" s="82">
        <v>1</v>
      </c>
      <c r="E40" s="82">
        <v>3</v>
      </c>
      <c r="F40" s="82">
        <v>1</v>
      </c>
      <c r="G40" s="82">
        <v>3</v>
      </c>
      <c r="H40" s="82">
        <v>3</v>
      </c>
      <c r="I40" s="82">
        <v>3</v>
      </c>
      <c r="J40" s="82">
        <v>1</v>
      </c>
      <c r="K40" s="82">
        <v>3</v>
      </c>
      <c r="L40" s="82">
        <v>1</v>
      </c>
      <c r="M40" s="82">
        <v>3</v>
      </c>
      <c r="N40" s="82">
        <v>3</v>
      </c>
      <c r="O40" s="82">
        <v>1</v>
      </c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2"/>
      <c r="AG40" s="64">
        <f t="shared" si="1"/>
        <v>2.2307692307692308</v>
      </c>
      <c r="AH40" s="65" t="str">
        <f t="shared" si="3"/>
        <v>Geliştirmeli</v>
      </c>
      <c r="AI40" s="3"/>
      <c r="AJ40" s="3"/>
      <c r="AK40" s="20"/>
      <c r="AL40" s="21"/>
    </row>
    <row r="41" spans="1:38" ht="13.95" customHeight="1" x14ac:dyDescent="0.3">
      <c r="A41" s="16">
        <f t="shared" si="2"/>
        <v>1.4615384615384615</v>
      </c>
      <c r="B41" s="80" t="s">
        <v>38</v>
      </c>
      <c r="C41" s="81">
        <v>1</v>
      </c>
      <c r="D41" s="82">
        <v>1</v>
      </c>
      <c r="E41" s="82">
        <v>3</v>
      </c>
      <c r="F41" s="82">
        <v>1</v>
      </c>
      <c r="G41" s="82">
        <v>1</v>
      </c>
      <c r="H41" s="82">
        <v>1</v>
      </c>
      <c r="I41" s="82">
        <v>1</v>
      </c>
      <c r="J41" s="82">
        <v>1</v>
      </c>
      <c r="K41" s="82">
        <v>3</v>
      </c>
      <c r="L41" s="82">
        <v>3</v>
      </c>
      <c r="M41" s="82">
        <v>1</v>
      </c>
      <c r="N41" s="82">
        <v>1</v>
      </c>
      <c r="O41" s="82">
        <v>1</v>
      </c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2"/>
      <c r="AG41" s="64">
        <f t="shared" si="1"/>
        <v>1.4615384615384615</v>
      </c>
      <c r="AH41" s="65" t="str">
        <f t="shared" si="3"/>
        <v>Zayıf</v>
      </c>
      <c r="AI41" s="3"/>
      <c r="AJ41" s="3"/>
      <c r="AK41" s="20"/>
      <c r="AL41" s="21"/>
    </row>
    <row r="42" spans="1:38" ht="13.95" customHeight="1" x14ac:dyDescent="0.3">
      <c r="A42" s="16">
        <f t="shared" si="2"/>
        <v>1.8461538461538463</v>
      </c>
      <c r="B42" s="80" t="s">
        <v>39</v>
      </c>
      <c r="C42" s="81">
        <v>3</v>
      </c>
      <c r="D42" s="82">
        <v>1</v>
      </c>
      <c r="E42" s="82">
        <v>1</v>
      </c>
      <c r="F42" s="82">
        <v>1</v>
      </c>
      <c r="G42" s="82">
        <v>1</v>
      </c>
      <c r="H42" s="82">
        <v>3</v>
      </c>
      <c r="I42" s="82">
        <v>3</v>
      </c>
      <c r="J42" s="82">
        <v>1</v>
      </c>
      <c r="K42" s="82">
        <v>2</v>
      </c>
      <c r="L42" s="82">
        <v>1</v>
      </c>
      <c r="M42" s="82">
        <v>3</v>
      </c>
      <c r="N42" s="82">
        <v>3</v>
      </c>
      <c r="O42" s="82">
        <v>1</v>
      </c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2"/>
      <c r="AG42" s="64">
        <f t="shared" si="1"/>
        <v>1.8461538461538463</v>
      </c>
      <c r="AH42" s="65" t="str">
        <f t="shared" si="3"/>
        <v>Geliştirmeli</v>
      </c>
      <c r="AI42" s="3"/>
      <c r="AJ42" s="3"/>
      <c r="AK42" s="20"/>
      <c r="AL42" s="21"/>
    </row>
    <row r="43" spans="1:38" ht="13.95" customHeight="1" x14ac:dyDescent="0.3">
      <c r="A43" s="16" t="str">
        <f t="shared" si="2"/>
        <v xml:space="preserve"> </v>
      </c>
      <c r="B43" s="80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2"/>
      <c r="AG43" s="64" t="str">
        <f t="shared" si="1"/>
        <v xml:space="preserve"> </v>
      </c>
      <c r="AH43" s="65" t="str">
        <f t="shared" si="3"/>
        <v xml:space="preserve"> </v>
      </c>
      <c r="AI43" s="3"/>
      <c r="AJ43" s="3"/>
      <c r="AK43" s="20"/>
      <c r="AL43" s="21"/>
    </row>
    <row r="44" spans="1:38" ht="13.95" customHeight="1" x14ac:dyDescent="0.3">
      <c r="A44" s="16" t="str">
        <f t="shared" si="2"/>
        <v xml:space="preserve"> </v>
      </c>
      <c r="B44" s="80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4"/>
      <c r="AG44" s="64" t="str">
        <f t="shared" si="1"/>
        <v xml:space="preserve"> </v>
      </c>
      <c r="AH44" s="65" t="str">
        <f t="shared" si="3"/>
        <v xml:space="preserve"> </v>
      </c>
      <c r="AI44" s="3"/>
      <c r="AJ44" s="3"/>
      <c r="AK44" s="20"/>
      <c r="AL44" s="21"/>
    </row>
    <row r="45" spans="1:38" ht="13.95" customHeight="1" x14ac:dyDescent="0.3">
      <c r="A45" s="16" t="str">
        <f t="shared" si="2"/>
        <v xml:space="preserve"> </v>
      </c>
      <c r="B45" s="80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4"/>
      <c r="AG45" s="64" t="str">
        <f t="shared" si="1"/>
        <v xml:space="preserve"> </v>
      </c>
      <c r="AH45" s="65" t="str">
        <f t="shared" si="3"/>
        <v xml:space="preserve"> </v>
      </c>
      <c r="AI45" s="3"/>
      <c r="AJ45" s="3"/>
      <c r="AK45" s="20"/>
      <c r="AL45" s="21"/>
    </row>
    <row r="46" spans="1:38" ht="13.95" customHeight="1" x14ac:dyDescent="0.3">
      <c r="A46" s="16" t="str">
        <f t="shared" si="2"/>
        <v xml:space="preserve"> </v>
      </c>
      <c r="B46" s="80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4"/>
      <c r="AG46" s="64" t="str">
        <f t="shared" si="1"/>
        <v xml:space="preserve"> </v>
      </c>
      <c r="AH46" s="65" t="str">
        <f t="shared" si="3"/>
        <v xml:space="preserve"> </v>
      </c>
      <c r="AI46" s="3"/>
      <c r="AJ46" s="3"/>
      <c r="AK46" s="20"/>
      <c r="AL46" s="21"/>
    </row>
    <row r="47" spans="1:38" ht="13.95" customHeight="1" x14ac:dyDescent="0.3">
      <c r="A47" s="16" t="str">
        <f t="shared" si="2"/>
        <v xml:space="preserve"> </v>
      </c>
      <c r="B47" s="80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4"/>
      <c r="AG47" s="64" t="str">
        <f t="shared" si="1"/>
        <v xml:space="preserve"> </v>
      </c>
      <c r="AH47" s="65" t="str">
        <f t="shared" si="3"/>
        <v xml:space="preserve"> </v>
      </c>
      <c r="AI47" s="3"/>
      <c r="AJ47" s="3"/>
      <c r="AK47" s="20"/>
      <c r="AL47" s="21"/>
    </row>
    <row r="48" spans="1:38" ht="13.95" customHeight="1" x14ac:dyDescent="0.3">
      <c r="A48" s="16" t="str">
        <f t="shared" si="2"/>
        <v xml:space="preserve"> </v>
      </c>
      <c r="B48" s="80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4"/>
      <c r="AG48" s="64" t="str">
        <f t="shared" si="1"/>
        <v xml:space="preserve"> </v>
      </c>
      <c r="AH48" s="65" t="str">
        <f t="shared" si="3"/>
        <v xml:space="preserve"> </v>
      </c>
      <c r="AI48" s="3"/>
      <c r="AJ48" s="3"/>
      <c r="AK48" s="20"/>
      <c r="AL48" s="21"/>
    </row>
    <row r="49" spans="1:52" ht="13.95" customHeight="1" x14ac:dyDescent="0.3">
      <c r="A49" s="16" t="str">
        <f t="shared" si="2"/>
        <v xml:space="preserve"> </v>
      </c>
      <c r="B49" s="80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4"/>
      <c r="AG49" s="64" t="str">
        <f t="shared" si="1"/>
        <v xml:space="preserve"> </v>
      </c>
      <c r="AH49" s="65" t="str">
        <f t="shared" si="3"/>
        <v xml:space="preserve"> </v>
      </c>
      <c r="AI49" s="3"/>
      <c r="AJ49" s="3"/>
      <c r="AK49" s="20"/>
      <c r="AL49" s="21"/>
    </row>
    <row r="50" spans="1:52" ht="13.95" customHeight="1" x14ac:dyDescent="0.3">
      <c r="A50" s="16" t="str">
        <f t="shared" si="2"/>
        <v xml:space="preserve"> </v>
      </c>
      <c r="B50" s="80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4"/>
      <c r="AG50" s="66" t="str">
        <f t="shared" ref="AG50:AG52" si="4">IFERROR(AVERAGE(C50:AF50)," ")</f>
        <v xml:space="preserve"> </v>
      </c>
      <c r="AH50" s="65" t="str">
        <f t="shared" si="3"/>
        <v xml:space="preserve"> </v>
      </c>
      <c r="AI50" s="3"/>
      <c r="AJ50" s="3"/>
      <c r="AK50" s="20"/>
      <c r="AL50" s="21"/>
    </row>
    <row r="51" spans="1:52" ht="13.95" customHeight="1" x14ac:dyDescent="0.3">
      <c r="A51" s="16" t="str">
        <f t="shared" si="2"/>
        <v xml:space="preserve"> </v>
      </c>
      <c r="B51" s="80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4"/>
      <c r="AG51" s="66" t="str">
        <f t="shared" si="4"/>
        <v xml:space="preserve"> </v>
      </c>
      <c r="AH51" s="65" t="str">
        <f t="shared" si="3"/>
        <v xml:space="preserve"> </v>
      </c>
      <c r="AI51" s="3"/>
      <c r="AJ51" s="3"/>
      <c r="AK51" s="20"/>
      <c r="AL51" s="21"/>
    </row>
    <row r="52" spans="1:52" ht="13.95" customHeight="1" thickBot="1" x14ac:dyDescent="0.35">
      <c r="A52" s="17" t="str">
        <f t="shared" si="2"/>
        <v xml:space="preserve"> </v>
      </c>
      <c r="B52" s="88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6"/>
      <c r="AG52" s="66" t="str">
        <f t="shared" si="4"/>
        <v xml:space="preserve"> </v>
      </c>
      <c r="AH52" s="65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67">
        <f>IFERROR(AVERAGE(C3:C52),0)</f>
        <v>3.6</v>
      </c>
      <c r="D53" s="67">
        <f t="shared" ref="D53:AE53" si="5">IFERROR(AVERAGE(D3:D52),0)</f>
        <v>2.0249999999999999</v>
      </c>
      <c r="E53" s="67">
        <f t="shared" si="5"/>
        <v>2.1749999999999998</v>
      </c>
      <c r="F53" s="67">
        <f t="shared" si="5"/>
        <v>2.25</v>
      </c>
      <c r="G53" s="67">
        <f t="shared" si="5"/>
        <v>2</v>
      </c>
      <c r="H53" s="67">
        <f t="shared" si="5"/>
        <v>2.125</v>
      </c>
      <c r="I53" s="67">
        <f t="shared" si="5"/>
        <v>2.4</v>
      </c>
      <c r="J53" s="67">
        <f t="shared" si="5"/>
        <v>2.0750000000000002</v>
      </c>
      <c r="K53" s="67">
        <f t="shared" si="5"/>
        <v>2.25</v>
      </c>
      <c r="L53" s="67">
        <f t="shared" si="5"/>
        <v>2.0499999999999998</v>
      </c>
      <c r="M53" s="67">
        <f t="shared" si="5"/>
        <v>2.125</v>
      </c>
      <c r="N53" s="67">
        <f t="shared" si="5"/>
        <v>2.2000000000000002</v>
      </c>
      <c r="O53" s="67">
        <f t="shared" si="5"/>
        <v>2.35</v>
      </c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8"/>
      <c r="AG53" s="109">
        <f>IFERROR(AVERAGE(AG3:AG52),0)</f>
        <v>2.3317307692307678</v>
      </c>
      <c r="AH53" s="111"/>
    </row>
    <row r="54" spans="1:52" ht="75" customHeight="1" thickBot="1" x14ac:dyDescent="0.35">
      <c r="A54" s="14"/>
      <c r="B54" s="19" t="s">
        <v>51</v>
      </c>
      <c r="C54" s="69" t="str">
        <f>IF(AND(C53&gt;=1.5,C53&lt;=5),"ÖĞRETİLDİ",IF(AND(C53&lt;=1.49,C53&gt;0),"ÖĞRETİLEMEDİ",IF(C53=0," ")))</f>
        <v>ÖĞRETİLDİ</v>
      </c>
      <c r="D54" s="69" t="str">
        <f t="shared" ref="D54:AD54" si="6">IF(AND(D53&gt;=1.5,D53&lt;=5),"ÖĞRETİLDİ",IF(AND(D53&lt;=1.49,D53&gt;0),"ÖĞRETİLEMEDİ",IF(D53=0," ")))</f>
        <v>ÖĞRETİLDİ</v>
      </c>
      <c r="E54" s="69" t="str">
        <f t="shared" si="6"/>
        <v>ÖĞRETİLDİ</v>
      </c>
      <c r="F54" s="69" t="str">
        <f t="shared" si="6"/>
        <v>ÖĞRETİLDİ</v>
      </c>
      <c r="G54" s="69" t="str">
        <f t="shared" si="6"/>
        <v>ÖĞRETİLDİ</v>
      </c>
      <c r="H54" s="69" t="str">
        <f t="shared" si="6"/>
        <v>ÖĞRETİLDİ</v>
      </c>
      <c r="I54" s="69" t="str">
        <f t="shared" si="6"/>
        <v>ÖĞRETİLDİ</v>
      </c>
      <c r="J54" s="69" t="str">
        <f t="shared" si="6"/>
        <v>ÖĞRETİLDİ</v>
      </c>
      <c r="K54" s="69" t="str">
        <f t="shared" si="6"/>
        <v>ÖĞRETİLDİ</v>
      </c>
      <c r="L54" s="69" t="str">
        <f t="shared" si="6"/>
        <v>ÖĞRETİLDİ</v>
      </c>
      <c r="M54" s="69" t="str">
        <f t="shared" si="6"/>
        <v>ÖĞRETİLDİ</v>
      </c>
      <c r="N54" s="69" t="str">
        <f t="shared" si="6"/>
        <v>ÖĞRETİLDİ</v>
      </c>
      <c r="O54" s="69" t="str">
        <f t="shared" si="6"/>
        <v>ÖĞRETİLDİ</v>
      </c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110"/>
      <c r="AH54" s="112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3.6</v>
      </c>
      <c r="D57" s="28">
        <f t="shared" ref="D57:AE57" si="7">D53</f>
        <v>2.0249999999999999</v>
      </c>
      <c r="E57" s="28">
        <f t="shared" si="7"/>
        <v>2.1749999999999998</v>
      </c>
      <c r="F57" s="28">
        <f t="shared" si="7"/>
        <v>2.25</v>
      </c>
      <c r="G57" s="28">
        <f t="shared" si="7"/>
        <v>2</v>
      </c>
      <c r="H57" s="28">
        <f t="shared" si="7"/>
        <v>2.125</v>
      </c>
      <c r="I57" s="29">
        <f t="shared" si="7"/>
        <v>2.4</v>
      </c>
      <c r="J57" s="29">
        <f t="shared" si="7"/>
        <v>2.0750000000000002</v>
      </c>
      <c r="K57" s="29">
        <f t="shared" si="7"/>
        <v>2.25</v>
      </c>
      <c r="L57" s="29">
        <f t="shared" si="7"/>
        <v>2.0499999999999998</v>
      </c>
      <c r="M57" s="29">
        <f t="shared" si="7"/>
        <v>2.125</v>
      </c>
      <c r="N57" s="29">
        <f t="shared" si="7"/>
        <v>2.2000000000000002</v>
      </c>
      <c r="O57" s="29">
        <f t="shared" si="7"/>
        <v>2.35</v>
      </c>
      <c r="P57" s="29">
        <f t="shared" si="7"/>
        <v>0</v>
      </c>
      <c r="Q57" s="29">
        <f t="shared" si="7"/>
        <v>0</v>
      </c>
      <c r="R57" s="29">
        <f t="shared" si="7"/>
        <v>0</v>
      </c>
      <c r="S57" s="29">
        <f t="shared" si="7"/>
        <v>0</v>
      </c>
      <c r="T57" s="29">
        <f t="shared" si="7"/>
        <v>0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BO.4.1.1.1. Yer değiştirme hareketlerini artan kuvvet, hız ve çeviklikle yapar.</v>
      </c>
      <c r="D58" s="34" t="str">
        <f t="shared" ref="D58:AE58" si="8">D2</f>
        <v>BO.4.1.1.2. Oyunlarda dengeleme gerektiren hareketleri etkili kullanır</v>
      </c>
      <c r="E58" s="34" t="str">
        <f t="shared" si="8"/>
        <v>BO.4.1.1.3. Oyunlarda nesne kontrolü gerektiren hareketleri etkili kullanır</v>
      </c>
      <c r="F58" s="34" t="str">
        <f t="shared" si="8"/>
        <v>BO.4.1.1.4. Özgün, danslar yapar.</v>
      </c>
      <c r="G58" s="34" t="str">
        <f t="shared" si="8"/>
        <v>.BO.4.2.3.1. Bayram, kutlama ve törenlerde sorumluluk alır.</v>
      </c>
      <c r="H58" s="34" t="str">
        <f t="shared" si="8"/>
        <v>BO.4.1.1.5. Kurallı takım oyunları oynar.</v>
      </c>
      <c r="I58" s="34" t="str">
        <f t="shared" si="8"/>
        <v>BO.4.1.2.1. Hareket becerileri ile ilgili kavramları yerinde kullanır.</v>
      </c>
      <c r="J58" s="34" t="str">
        <f t="shared" si="8"/>
        <v>BO.4.1.2.2. Oynadığı oyunların içindeki hareket becerilerini tanımlar.</v>
      </c>
      <c r="K58" s="34" t="str">
        <f t="shared" si="8"/>
        <v>BO.4.1.2.3. Oyun ve fiziki etkinliklerde kendisinin ve arkadaşlarının performanslarını değerlendirir.</v>
      </c>
      <c r="L58" s="34" t="str">
        <f t="shared" si="8"/>
        <v>BO.4.1.3.1. Çeşitli stratejileri ve taktikleri kullanarak oyunlar tasarlar.</v>
      </c>
      <c r="M58" s="34" t="str">
        <f t="shared" si="8"/>
        <v>BO.4.1.3.2. Çeşitli stratejileri ve taktikleri kullanarak tasarladığı oyunları arkadaşlarıyla oynar.</v>
      </c>
      <c r="N58" s="34" t="str">
        <f t="shared" si="8"/>
        <v>BO.4.2.1.1. Okul dışında oyun ve fiziki etkinliklere düzenli olarak katılır.</v>
      </c>
      <c r="O58" s="34" t="str">
        <f t="shared" si="8"/>
        <v>CANLI DERSLERE KATILIM</v>
      </c>
      <c r="P58" s="34">
        <f t="shared" si="8"/>
        <v>0</v>
      </c>
      <c r="Q58" s="34">
        <f t="shared" si="8"/>
        <v>0</v>
      </c>
      <c r="R58" s="34">
        <f t="shared" si="8"/>
        <v>0</v>
      </c>
      <c r="S58" s="34">
        <f t="shared" si="8"/>
        <v>0</v>
      </c>
      <c r="T58" s="34">
        <f t="shared" si="8"/>
        <v>0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5</v>
      </c>
      <c r="D60" s="38">
        <f>+$AG$4</f>
        <v>2.2307692307692308</v>
      </c>
      <c r="E60" s="38">
        <f>+$AG$5</f>
        <v>2</v>
      </c>
      <c r="F60" s="38">
        <f>+$AG$6</f>
        <v>1.7692307692307692</v>
      </c>
      <c r="G60" s="38">
        <f>+$AG$7</f>
        <v>2.0769230769230771</v>
      </c>
      <c r="H60" s="38">
        <f>+$AG$8</f>
        <v>2.1538461538461537</v>
      </c>
      <c r="I60" s="38">
        <f>+$AG$9</f>
        <v>1.7692307692307692</v>
      </c>
      <c r="J60" s="38">
        <f>+$AG$10</f>
        <v>2.4615384615384617</v>
      </c>
      <c r="K60" s="38">
        <f>+$AG$11</f>
        <v>2.7692307692307692</v>
      </c>
      <c r="L60" s="38">
        <f>+$AG$12</f>
        <v>3</v>
      </c>
      <c r="M60" s="38">
        <f>+$AG$13</f>
        <v>2.3846153846153846</v>
      </c>
      <c r="N60" s="38">
        <f>+$AG$14</f>
        <v>2.2307692307692308</v>
      </c>
      <c r="O60" s="38">
        <f>+$AG$15</f>
        <v>1.9230769230769231</v>
      </c>
      <c r="P60" s="38">
        <f>+$AG$16</f>
        <v>2.1538461538461537</v>
      </c>
      <c r="Q60" s="38">
        <f>+$AG$17</f>
        <v>2.5384615384615383</v>
      </c>
      <c r="R60" s="38">
        <f>+$AG$18</f>
        <v>2.3076923076923075</v>
      </c>
      <c r="S60" s="38">
        <f>+$AG$19</f>
        <v>2.0769230769230771</v>
      </c>
      <c r="T60" s="38">
        <f>+$AG$20</f>
        <v>4.5</v>
      </c>
      <c r="U60" s="38">
        <f>+$AG$21</f>
        <v>2.7692307692307692</v>
      </c>
      <c r="V60" s="38">
        <f>+$AG$22</f>
        <v>1.9230769230769231</v>
      </c>
      <c r="W60" s="38">
        <f>+$AG$23</f>
        <v>2</v>
      </c>
      <c r="X60" s="38">
        <f>+$AG$24</f>
        <v>2.8461538461538463</v>
      </c>
      <c r="Y60" s="38">
        <f>+$AG$25</f>
        <v>2</v>
      </c>
      <c r="Z60" s="38">
        <f>+$AG$26</f>
        <v>1.4615384615384615</v>
      </c>
      <c r="AA60" s="38">
        <f>+$AG$27</f>
        <v>1.9230769230769231</v>
      </c>
      <c r="AB60" s="38">
        <f>+$AG$28</f>
        <v>2.1538461538461537</v>
      </c>
      <c r="AC60" s="38">
        <f>+$AG$29</f>
        <v>2.0769230769230771</v>
      </c>
      <c r="AD60" s="38">
        <f>+$AG$30</f>
        <v>1.8461538461538463</v>
      </c>
      <c r="AE60" s="38">
        <f>+$AG$31</f>
        <v>2.4615384615384617</v>
      </c>
      <c r="AF60" s="38"/>
      <c r="AG60" s="38">
        <f>+$AG$33</f>
        <v>2.5384615384615383</v>
      </c>
      <c r="AH60" s="38">
        <f>+$AG$34</f>
        <v>2.5384615384615383</v>
      </c>
      <c r="AI60" s="38">
        <f>+$AG$35</f>
        <v>2.6153846153846154</v>
      </c>
      <c r="AJ60" s="38">
        <f>+$AG$36</f>
        <v>2.6153846153846154</v>
      </c>
      <c r="AK60" s="38">
        <f>+$AG$37</f>
        <v>2.2307692307692308</v>
      </c>
      <c r="AL60" s="38">
        <f>+$AG$38</f>
        <v>1.9230769230769231</v>
      </c>
      <c r="AM60" s="38">
        <f>+$AG$39</f>
        <v>1.8461538461538463</v>
      </c>
      <c r="AN60" s="38">
        <f>+$AG$40</f>
        <v>2.2307692307692308</v>
      </c>
      <c r="AO60" s="38">
        <f>+$AG$41</f>
        <v>1.4615384615384615</v>
      </c>
      <c r="AP60" s="38">
        <f>+$AG$42</f>
        <v>1.8461538461538463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/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5</v>
      </c>
      <c r="D64" s="46">
        <f>AG4</f>
        <v>2.2307692307692308</v>
      </c>
      <c r="E64" s="46">
        <f>AG5</f>
        <v>2</v>
      </c>
      <c r="F64" s="46">
        <f>AG6</f>
        <v>1.7692307692307692</v>
      </c>
      <c r="G64" s="46">
        <f>AG7</f>
        <v>2.0769230769230771</v>
      </c>
      <c r="H64" s="46">
        <f>AG8</f>
        <v>2.1538461538461537</v>
      </c>
      <c r="I64" s="46">
        <f>AG9</f>
        <v>1.7692307692307692</v>
      </c>
      <c r="J64" s="46">
        <f>AG10</f>
        <v>2.4615384615384617</v>
      </c>
      <c r="K64" s="46">
        <f>AG11</f>
        <v>2.7692307692307692</v>
      </c>
      <c r="L64" s="46">
        <f>AG12</f>
        <v>3</v>
      </c>
      <c r="M64" s="46">
        <f>AG13</f>
        <v>2.3846153846153846</v>
      </c>
      <c r="N64" s="46">
        <f>AG14</f>
        <v>2.2307692307692308</v>
      </c>
      <c r="O64" s="46">
        <f>AG15</f>
        <v>1.9230769230769231</v>
      </c>
      <c r="P64" s="46">
        <f>AG16</f>
        <v>2.1538461538461537</v>
      </c>
      <c r="Q64" s="46">
        <f>AG17</f>
        <v>2.5384615384615383</v>
      </c>
      <c r="R64" s="46">
        <f>AG18</f>
        <v>2.3076923076923075</v>
      </c>
      <c r="S64" s="46">
        <f>AG19</f>
        <v>2.0769230769230771</v>
      </c>
      <c r="T64" s="46">
        <f>AG20</f>
        <v>4.5</v>
      </c>
      <c r="U64" s="46">
        <f>AG21</f>
        <v>2.7692307692307692</v>
      </c>
      <c r="V64" s="46">
        <f>AG22</f>
        <v>1.9230769230769231</v>
      </c>
      <c r="W64" s="46">
        <f>AG23</f>
        <v>2</v>
      </c>
      <c r="X64" s="46">
        <f>AG24</f>
        <v>2.8461538461538463</v>
      </c>
      <c r="Y64" s="46">
        <f>AG25</f>
        <v>2</v>
      </c>
      <c r="Z64" s="46">
        <f>AG26</f>
        <v>1.4615384615384615</v>
      </c>
      <c r="AA64" s="46">
        <f>AG27</f>
        <v>1.9230769230769231</v>
      </c>
      <c r="AB64" s="46">
        <f>AG28</f>
        <v>2.1538461538461537</v>
      </c>
      <c r="AC64" s="46">
        <f>AG29</f>
        <v>2.0769230769230771</v>
      </c>
      <c r="AD64" s="46">
        <f>AG30</f>
        <v>1.8461538461538463</v>
      </c>
      <c r="AE64" s="46">
        <f>AG31</f>
        <v>2.4615384615384617</v>
      </c>
      <c r="AF64" s="46"/>
      <c r="AG64" s="47">
        <f>AG33</f>
        <v>2.5384615384615383</v>
      </c>
      <c r="AH64" s="47">
        <f>AG34</f>
        <v>2.5384615384615383</v>
      </c>
      <c r="AI64" s="47">
        <f>AG35</f>
        <v>2.6153846153846154</v>
      </c>
      <c r="AJ64" s="47">
        <f>AG36</f>
        <v>2.6153846153846154</v>
      </c>
      <c r="AK64" s="47">
        <f>AG37</f>
        <v>2.2307692307692308</v>
      </c>
      <c r="AL64" s="47">
        <f>AG38</f>
        <v>1.9230769230769231</v>
      </c>
      <c r="AM64" s="47">
        <f>AG39</f>
        <v>1.8461538461538463</v>
      </c>
      <c r="AN64" s="47">
        <f>AG40</f>
        <v>2.2307692307692308</v>
      </c>
      <c r="AO64" s="47">
        <f>AG41</f>
        <v>1.4615384615384615</v>
      </c>
      <c r="AP64" s="47">
        <f>AG42</f>
        <v>1.8461538461538463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/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Aboo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3.6</v>
      </c>
      <c r="D68" s="51">
        <f>MATCH(C68,$C$53:$AF$53,0)</f>
        <v>1</v>
      </c>
      <c r="E68" s="52">
        <f>D68</f>
        <v>1</v>
      </c>
      <c r="F68" s="51" t="e">
        <f ca="1">HLOOKUP(C68,OFFSET(C53,0,G68,4,30-G68),4,0)</f>
        <v>#N/A</v>
      </c>
      <c r="G68" s="53">
        <f>MATCH(C68,C53:AF53,0)</f>
        <v>1</v>
      </c>
      <c r="H68" s="32"/>
      <c r="I68" s="54">
        <f>SMALL($C$53:$AF$53,1)</f>
        <v>2</v>
      </c>
      <c r="J68" s="51">
        <f>MATCH(I68,$C$53:$AF$53,0)</f>
        <v>5</v>
      </c>
      <c r="K68" s="52">
        <f>J68</f>
        <v>5</v>
      </c>
      <c r="L68" s="51" t="e">
        <f ca="1">HLOOKUP(I68,OFFSET(C53,0,M68,4,30-M68),4,0)</f>
        <v>#N/A</v>
      </c>
      <c r="M68" s="53">
        <f>MATCH(I68,C53:AF53,0)</f>
        <v>5</v>
      </c>
      <c r="N68" s="32"/>
      <c r="O68" s="32"/>
      <c r="P68" s="32"/>
      <c r="Q68" s="50">
        <f>LARGE($AG$3:$AG$52,1)</f>
        <v>5</v>
      </c>
      <c r="R68" s="51">
        <f>MATCH(Q68,C60:AZ60,0)</f>
        <v>1</v>
      </c>
      <c r="S68" s="52">
        <f>R68</f>
        <v>1</v>
      </c>
      <c r="T68" s="51" t="e">
        <f ca="1">HLOOKUP(Q68,OFFSET(C60,0,U68,4,50-U68),4,0)</f>
        <v>#N/A</v>
      </c>
      <c r="U68" s="53">
        <f>MATCH(Q68,AG3:AG52,0)</f>
        <v>1</v>
      </c>
      <c r="V68" s="32"/>
      <c r="W68" s="54">
        <f>SMALL($AG$3:$AG$52,1)</f>
        <v>1.4615384615384615</v>
      </c>
      <c r="X68" s="51">
        <f>MATCH(W68,C60:AZ60,0)</f>
        <v>24</v>
      </c>
      <c r="Y68" s="52">
        <f>X68</f>
        <v>24</v>
      </c>
      <c r="Z68" s="51">
        <f ca="1">HLOOKUP(W68,OFFSET(C60,0,AA68,4,50-AA68),4,0)</f>
        <v>39</v>
      </c>
      <c r="AA68" s="53">
        <f>MATCH(W68,AG3:AG52,0)</f>
        <v>24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2.4</v>
      </c>
      <c r="D69" s="55">
        <f t="shared" ref="D69:D70" si="9">MATCH(C69,$C$53:$AF$53,0)</f>
        <v>7</v>
      </c>
      <c r="E69" s="56">
        <f>IF(D68=D69,F68,D69)</f>
        <v>7</v>
      </c>
      <c r="F69" s="55" t="e">
        <f ca="1">HLOOKUP(C69,OFFSET(C53,0,G69,4,30-G69),4,0)</f>
        <v>#N/A</v>
      </c>
      <c r="G69" s="43">
        <f>MATCH(C69,C53:AF53,0)</f>
        <v>7</v>
      </c>
      <c r="H69" s="32"/>
      <c r="I69" s="57">
        <f>SMALL($C$53:$AF$53,2)</f>
        <v>2.0249999999999999</v>
      </c>
      <c r="J69" s="55">
        <f t="shared" ref="J69:J70" si="10">MATCH(I69,$C$53:$AF$53,0)</f>
        <v>2</v>
      </c>
      <c r="K69" s="56">
        <f>IF(J68=J69,L68,J69)</f>
        <v>2</v>
      </c>
      <c r="L69" s="55" t="e">
        <f ca="1">HLOOKUP(I69,OFFSET(C53,0,M69,4,30-M69),4,0)</f>
        <v>#N/A</v>
      </c>
      <c r="M69" s="43">
        <f>MATCH(I69,C53:AF53,0)</f>
        <v>2</v>
      </c>
      <c r="N69" s="32"/>
      <c r="O69" s="32"/>
      <c r="P69" s="32"/>
      <c r="Q69" s="27">
        <f>LARGE($AG$3:$AG$52,2)</f>
        <v>4.5</v>
      </c>
      <c r="R69" s="55">
        <f>MATCH(Q69,C60:AZ60,0)</f>
        <v>18</v>
      </c>
      <c r="S69" s="56">
        <f>IF(R68=R69,T68,R69)</f>
        <v>18</v>
      </c>
      <c r="T69" s="55" t="e">
        <f ca="1">HLOOKUP(Q69,OFFSET(C60,0,U69,4,50-U69),4,0)</f>
        <v>#N/A</v>
      </c>
      <c r="U69" s="43">
        <f>MATCH(Q69,AG3:AG52,0)</f>
        <v>18</v>
      </c>
      <c r="V69" s="32"/>
      <c r="W69" s="57">
        <f>SMALL($AG$3:$AG$52,2)</f>
        <v>1.4615384615384615</v>
      </c>
      <c r="X69" s="55">
        <f>MATCH(W69,C60:AZ60,0)</f>
        <v>24</v>
      </c>
      <c r="Y69" s="56">
        <f ca="1">IF(X68=X69,Z68,X69)</f>
        <v>39</v>
      </c>
      <c r="Z69" s="55">
        <f ca="1">HLOOKUP(W69,OFFSET(C60,0,AA69,4,50-AA69),4,0)</f>
        <v>39</v>
      </c>
      <c r="AA69" s="43">
        <f>MATCH(W69,AG3:AG52,0)</f>
        <v>24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2.35</v>
      </c>
      <c r="D70" s="59">
        <f t="shared" si="9"/>
        <v>13</v>
      </c>
      <c r="E70" s="60">
        <f>IF(D69=D70,F69,D70)</f>
        <v>13</v>
      </c>
      <c r="F70" s="59" t="e">
        <f ca="1">HLOOKUP(C70,OFFSET(C53,0,G70,4,30-G70),4,0)</f>
        <v>#N/A</v>
      </c>
      <c r="G70" s="49">
        <f>MATCH(C70,C53:AF53,0)</f>
        <v>13</v>
      </c>
      <c r="H70" s="32"/>
      <c r="I70" s="61">
        <f>SMALL($C$53:$AF$53,3)</f>
        <v>2.0499999999999998</v>
      </c>
      <c r="J70" s="59">
        <f t="shared" si="10"/>
        <v>10</v>
      </c>
      <c r="K70" s="60">
        <f>IF(J69=J70,L69,J70)</f>
        <v>10</v>
      </c>
      <c r="L70" s="59" t="e">
        <f ca="1">HLOOKUP(I70,OFFSET(C53,0,M70,4,30-M70),4,0)</f>
        <v>#N/A</v>
      </c>
      <c r="M70" s="49">
        <f>MATCH(I70,C53:AF53,0)</f>
        <v>10</v>
      </c>
      <c r="N70" s="32"/>
      <c r="O70" s="32"/>
      <c r="P70" s="32"/>
      <c r="Q70" s="58">
        <f>LARGE($AG$3:$AG$52,3)</f>
        <v>3</v>
      </c>
      <c r="R70" s="59">
        <f>MATCH(Q70,C60:AZ60,0)</f>
        <v>10</v>
      </c>
      <c r="S70" s="60">
        <f>IF(R69=R70,T69,R70)</f>
        <v>10</v>
      </c>
      <c r="T70" s="59" t="e">
        <f ca="1">HLOOKUP(Q70,OFFSET(C60,0,U70,4,50-U70),4,0)</f>
        <v>#N/A</v>
      </c>
      <c r="U70" s="49">
        <f>MATCH(Q70,AG3:AG52,0)</f>
        <v>10</v>
      </c>
      <c r="V70" s="32"/>
      <c r="W70" s="61">
        <f>SMALL($AG$3:$AG$52,3)</f>
        <v>1.7692307692307692</v>
      </c>
      <c r="X70" s="59">
        <f>MATCH(W70,C60:AZ60,0)</f>
        <v>4</v>
      </c>
      <c r="Y70" s="60">
        <f>IF(X69=X70,Z69,X70)</f>
        <v>4</v>
      </c>
      <c r="Z70" s="59">
        <f ca="1">HLOOKUP(W70,OFFSET(C60,0,AA70,4,50-AA70),4,0)</f>
        <v>7</v>
      </c>
      <c r="AA70" s="49">
        <f>MATCH(W70,AG3:AG52,0)</f>
        <v>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hfrZdnKWdZhl6yxW/qAe4SeNDCaz51sz6QXEU9qbNMQXfmq/xeF692yosbuTfhF43JxX/ORm9sU6ShiNbOU7eg==" saltValue="00tNbyWC9jr7ebHJS/KcwQ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3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Muhammet Bozkurt</cp:lastModifiedBy>
  <cp:lastPrinted>2021-01-10T15:24:49Z</cp:lastPrinted>
  <dcterms:created xsi:type="dcterms:W3CDTF">2019-09-10T05:38:35Z</dcterms:created>
  <dcterms:modified xsi:type="dcterms:W3CDTF">2021-01-10T17:41:07Z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