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2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U60" i="2" s="1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<sst xmlns="http://schemas.openxmlformats.org/spreadsheetml/2006/main" count="82" uniqueCount="76">
  <si>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</si>
  <si>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</si>
  <si>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</si>
  <si>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</si>
  <si>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</si>
  <si>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</si>
  <si>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</si>
  <si>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</si>
  <si>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</si>
  <si>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</si>
  <si>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</si>
  <si>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</si>
  <si>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</si>
  <si>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</si>
  <si>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</si>
  <si>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</si>
  <si>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</si>
  <si>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</si>
  <si>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</si>
  <si>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</si>
  <si>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</si>
  <si>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</si>
  <si>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</si>
  <si>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</si>
  <si>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</si>
  <si>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</si>
  <si>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</si>
  <si>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</si>
  <si>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</si>
  <si>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</si>
  <si>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</si>
  <si>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</si>
  <si>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</si>
  <si>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</si>
  <si>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</si>
  <si>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</si>
  <si>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</si>
  <si>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</si>
  <si>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</si>
  <si>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</si>
  <si>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</si>
  <si>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</si>
  <si>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</si>
  <si>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</si>
  <si>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</si>
  <si>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</si>
  <si>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</si>
  <si>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</si>
  <si>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</si>
  <si>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</si>
  <si>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</si>
  <si>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</si>
  <si>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</si>
  <si>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</si>
  <si>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</si>
  <si>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</si>
  <si>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1"/>
        <color theme="1"/>
        <rFont val="Tahoma"/>
        <family val="2"/>
        <charset val="162"/>
      </rPr>
      <t>Notlar</t>
    </r>
    <r>
      <rPr>
        <sz val="11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1"/>
        <color theme="1"/>
        <rFont val="Tahoma"/>
        <family val="2"/>
        <charset val="162"/>
      </rPr>
      <t>1, 2 ve 3</t>
    </r>
    <r>
      <rPr>
        <sz val="11"/>
        <color theme="1"/>
        <rFont val="Tahoma"/>
        <family val="2"/>
        <charset val="162"/>
      </rPr>
      <t xml:space="preserve"> şeklinde giriyoruz.
3. Ölçeğin yapımcı bilgisini değiştirmek telif ihlalidir, lütfen buna dikkat edelim.</t>
    </r>
  </si>
  <si>
    <t>Tema 1 
Dinleme-İzleme Kazanımları</t>
  </si>
  <si>
    <t>Tema 1 
Konuşma Kazanımları</t>
  </si>
  <si>
    <t>Tema 1 
Okuma Kazanımları</t>
  </si>
  <si>
    <t>Tema 1 
Yazma Kazanımları</t>
  </si>
  <si>
    <t>Tema 2 
Dinleme-İzleme Kazanımları</t>
  </si>
  <si>
    <t>Tema 2
Konuşma Kazanımları</t>
  </si>
  <si>
    <t>Tema 2
Okuma Kazanımları</t>
  </si>
  <si>
    <t>Tema 2
Yazma Kazanımları</t>
  </si>
  <si>
    <t>Tema 3
Dinleme-İzleme Kazanımları</t>
  </si>
  <si>
    <t>Tema 3
Konuşma Kazanımları</t>
  </si>
  <si>
    <t>Tema 3
Okuma Kazanımları</t>
  </si>
  <si>
    <t>Tema 3
Yazma Kazanımları</t>
  </si>
  <si>
    <t>Tema 4
Dinleme-İzleme Kazanımları</t>
  </si>
  <si>
    <t>Tema 4
Konuşma Kazanımları</t>
  </si>
  <si>
    <t>Tema 4
Okuma Kazanımları</t>
  </si>
  <si>
    <t>Tema 4
Yazma Kazanımları</t>
  </si>
  <si>
    <t>EBA TV İZLEME</t>
  </si>
  <si>
    <t>CANLI DERSLERE KATILIM</t>
  </si>
  <si>
    <t>2020-2021 Eğitim Öğretim Yılı
1.Dönem 
2.Sınıf Türkçe
Kazanım Değerlendirme Ölçeği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</si>
</sst>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sz val="11"/>
      <color theme="1"/>
      <name val="Tahoma"/>
      <family val="2"/>
      <charset val="162"/>
    </font>
    <font>
      <b/>
      <sz val="11"/>
      <color theme="1"/>
      <name val="Tahoma"/>
      <family val="2"/>
      <charset val="162"/>
    </font>
    <font>
      <sz val="12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5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9" xfId="0" applyFont="1" applyBorder="1" applyAlignment="1">
      <alignment horizontal="center" vertical="center" textRotation="90" wrapText="1"/>
    </xf>
    <xf numFmtId="0" fontId="17" fillId="0" borderId="4" xfId="0" applyFont="1" applyFill="1" applyBorder="1" applyAlignment="1">
      <alignment horizontal="center" vertical="center" textRotation="90" wrapText="1"/>
    </xf>
    <xf numFmtId="0" fontId="17" fillId="0" borderId="4" xfId="0" applyFont="1" applyBorder="1" applyAlignment="1">
      <alignment horizontal="center" vertical="center" textRotation="90" wrapText="1"/>
    </xf>
    <xf numFmtId="0" fontId="16" fillId="0" borderId="4" xfId="0" applyFont="1" applyBorder="1" applyAlignment="1">
      <alignment horizontal="center" vertical="center" textRotation="90" wrapText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6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0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1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2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3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24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5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26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7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28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29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22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3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22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31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22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32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390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33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390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9</xdr:col>
      <xdr:colOff>272560</xdr:colOff>
      <xdr:row>1</xdr:row>
      <xdr:rowOff>165589</xdr:rowOff>
    </xdr:from>
    <xdr:to>
      <xdr:col>10</xdr:col>
      <xdr:colOff>95250</xdr:colOff>
      <xdr:row>1</xdr:row>
      <xdr:rowOff>203689</xdr:rowOff>
    </xdr:to>
    <xdr:sp macro="" textlink="">
      <xdr:nvSpPr>
        <xdr:cNvPr id="34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1722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35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62390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11</xdr:col>
      <xdr:colOff>272560</xdr:colOff>
      <xdr:row>1</xdr:row>
      <xdr:rowOff>165589</xdr:rowOff>
    </xdr:from>
    <xdr:to>
      <xdr:col>12</xdr:col>
      <xdr:colOff>95250</xdr:colOff>
      <xdr:row>1</xdr:row>
      <xdr:rowOff>203689</xdr:rowOff>
    </xdr:to>
    <xdr:sp macro="" textlink="">
      <xdr:nvSpPr>
        <xdr:cNvPr id="36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62390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3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38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39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4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41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42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372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43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372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13</xdr:col>
      <xdr:colOff>272560</xdr:colOff>
      <xdr:row>1</xdr:row>
      <xdr:rowOff>165589</xdr:rowOff>
    </xdr:from>
    <xdr:to>
      <xdr:col>14</xdr:col>
      <xdr:colOff>95250</xdr:colOff>
      <xdr:row>1</xdr:row>
      <xdr:rowOff>203689</xdr:rowOff>
    </xdr:to>
    <xdr:sp macro="" textlink="">
      <xdr:nvSpPr>
        <xdr:cNvPr id="44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305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45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372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15</xdr:col>
      <xdr:colOff>272560</xdr:colOff>
      <xdr:row>1</xdr:row>
      <xdr:rowOff>165589</xdr:rowOff>
    </xdr:from>
    <xdr:to>
      <xdr:col>16</xdr:col>
      <xdr:colOff>95250</xdr:colOff>
      <xdr:row>1</xdr:row>
      <xdr:rowOff>203689</xdr:rowOff>
    </xdr:to>
    <xdr:sp macro="" textlink="">
      <xdr:nvSpPr>
        <xdr:cNvPr id="46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8372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17</xdr:col>
      <xdr:colOff>272560</xdr:colOff>
      <xdr:row>1</xdr:row>
      <xdr:rowOff>165589</xdr:rowOff>
    </xdr:from>
    <xdr:to>
      <xdr:col>18</xdr:col>
      <xdr:colOff>95250</xdr:colOff>
      <xdr:row>1</xdr:row>
      <xdr:rowOff>203689</xdr:rowOff>
    </xdr:to>
    <xdr:sp macro="" textlink="">
      <xdr:nvSpPr>
        <xdr:cNvPr id="4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439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17</xdr:col>
      <xdr:colOff>272560</xdr:colOff>
      <xdr:row>1</xdr:row>
      <xdr:rowOff>165589</xdr:rowOff>
    </xdr:from>
    <xdr:to>
      <xdr:col>18</xdr:col>
      <xdr:colOff>95250</xdr:colOff>
      <xdr:row>1</xdr:row>
      <xdr:rowOff>203689</xdr:rowOff>
    </xdr:to>
    <xdr:sp macro="" textlink="">
      <xdr:nvSpPr>
        <xdr:cNvPr id="48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9439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2" t="s">
        <v>54</v>
      </c>
      <c r="C1" s="93"/>
      <c r="D1" s="93"/>
      <c r="E1" s="93"/>
      <c r="F1" s="94"/>
    </row>
    <row r="2" spans="2:6" ht="30.75" customHeight="1" x14ac:dyDescent="0.3">
      <c r="B2" s="98" t="s">
        <v>48</v>
      </c>
      <c r="C2" s="99"/>
      <c r="D2" s="22" t="s">
        <v>45</v>
      </c>
      <c r="E2" s="22" t="s">
        <v>46</v>
      </c>
      <c r="F2" s="13"/>
    </row>
    <row r="3" spans="2:6" ht="30" customHeight="1" x14ac:dyDescent="0.3">
      <c r="B3" s="97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3" t="s">
        <v>75</v>
      </c>
    </row>
    <row r="4" spans="2:6" ht="30" customHeight="1" x14ac:dyDescent="0.3">
      <c r="B4" s="97"/>
      <c r="C4" s="63" t="s">
        <v>43</v>
      </c>
      <c r="D4" s="65" t="str">
        <f>HLOOKUP(VERİLER!E68,VERİLER!$C$56:$AF$58,3,0)</f>
        <v>Tema 2
Okuma Kazanımları</v>
      </c>
      <c r="E4" s="65" t="str">
        <f>HLOOKUP(VERİLER!E69,VERİLER!$C$56:$AF$58,3,0)</f>
        <v>Tema 4
Dinleme-İzleme Kazanımları</v>
      </c>
      <c r="F4" s="104"/>
    </row>
    <row r="5" spans="2:6" ht="19.95" customHeight="1" x14ac:dyDescent="0.3">
      <c r="B5" s="109"/>
      <c r="C5" s="110"/>
      <c r="D5" s="110"/>
      <c r="E5" s="111"/>
      <c r="F5" s="104"/>
    </row>
    <row r="6" spans="2:6" ht="30" customHeight="1" x14ac:dyDescent="0.3">
      <c r="B6" s="97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4"/>
    </row>
    <row r="7" spans="2:6" ht="30" customHeight="1" x14ac:dyDescent="0.3">
      <c r="B7" s="97"/>
      <c r="C7" s="63" t="s">
        <v>43</v>
      </c>
      <c r="D7" s="65" t="str">
        <f>HLOOKUP(VERİLER!K68,VERİLER!$C$56:$AF$58,3,0)</f>
        <v>Tema 1 
Konuşma Kazanımları</v>
      </c>
      <c r="E7" s="65" t="str">
        <f ca="1">HLOOKUP(VERİLER!K69,VERİLER!$C$56:$AF$58,3,0)</f>
        <v>Tema 2 
Dinleme-İzleme Kazanımları</v>
      </c>
      <c r="F7" s="105"/>
    </row>
    <row r="8" spans="2:6" ht="19.95" customHeight="1" x14ac:dyDescent="0.3">
      <c r="B8" s="100"/>
      <c r="C8" s="101"/>
      <c r="D8" s="101"/>
      <c r="E8" s="101"/>
      <c r="F8" s="102"/>
    </row>
    <row r="9" spans="2:6" ht="30" customHeight="1" x14ac:dyDescent="0.3">
      <c r="B9" s="97" t="s">
        <v>50</v>
      </c>
      <c r="C9" s="63" t="s">
        <v>42</v>
      </c>
      <c r="D9" s="64">
        <f>IFERROR(LARGE(VERİLER!AG3:AG52,1),0)</f>
        <v>2.8888888888888888</v>
      </c>
      <c r="E9" s="64">
        <f>IFERROR(LARGE(VERİLER!AG3:AG52,2),0)</f>
        <v>2.7777777777777777</v>
      </c>
      <c r="F9" s="106" t="s">
        <v>56</v>
      </c>
    </row>
    <row r="10" spans="2:6" ht="30" customHeight="1" x14ac:dyDescent="0.3">
      <c r="B10" s="97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7"/>
    </row>
    <row r="11" spans="2:6" ht="19.95" customHeight="1" x14ac:dyDescent="0.3">
      <c r="B11" s="66"/>
      <c r="C11" s="67"/>
      <c r="D11" s="67"/>
      <c r="E11" s="67"/>
      <c r="F11" s="107"/>
    </row>
    <row r="12" spans="2:6" ht="30" customHeight="1" x14ac:dyDescent="0.3">
      <c r="B12" s="97" t="s">
        <v>51</v>
      </c>
      <c r="C12" s="63" t="s">
        <v>42</v>
      </c>
      <c r="D12" s="64">
        <f>IFERROR(SMALL(VERİLER!AG3:AG52,1),0)</f>
        <v>1.3333333333333333</v>
      </c>
      <c r="E12" s="64">
        <f>IFERROR(SMALL(VERİLER!AG3:AG52,2),0)</f>
        <v>1.4444444444444444</v>
      </c>
      <c r="F12" s="107"/>
    </row>
    <row r="13" spans="2:6" ht="30" customHeight="1" x14ac:dyDescent="0.3">
      <c r="B13" s="97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08"/>
    </row>
    <row r="14" spans="2:6" ht="19.95" customHeight="1" x14ac:dyDescent="0.3">
      <c r="B14" s="100"/>
      <c r="C14" s="101"/>
      <c r="D14" s="101"/>
      <c r="E14" s="101"/>
      <c r="F14" s="102"/>
    </row>
    <row r="15" spans="2:6" ht="30" customHeight="1" thickBot="1" x14ac:dyDescent="0.35">
      <c r="B15" s="68" t="s">
        <v>53</v>
      </c>
      <c r="C15" s="69">
        <f>+VERİLER!AG53</f>
        <v>2.0722222222222224</v>
      </c>
      <c r="D15" s="95" t="s">
        <v>55</v>
      </c>
      <c r="E15" s="95"/>
      <c r="F15" s="96"/>
    </row>
    <row r="16" spans="2:6" ht="19.2" thickTop="1" x14ac:dyDescent="0.3"/>
  </sheetData>
  <sheetProtection algorithmName="SHA-512" hashValue="2EnFjgWuDUqQ7vzt31nRNkgwTWNb/RAUZ0ssoXA3Rm9s07ah6pteFD8UGhU7n1mjZHG3Ol94kG/3rMQs3D5W2g==" saltValue="b7zprSwYNyRQpVuev5zMsA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U2" sqref="U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0</v>
      </c>
      <c r="V1" s="10">
        <f t="shared" si="0"/>
        <v>0</v>
      </c>
      <c r="W1" s="10">
        <f t="shared" si="0"/>
        <v>0</v>
      </c>
      <c r="X1" s="10">
        <f t="shared" si="0"/>
        <v>0</v>
      </c>
      <c r="Y1" s="10">
        <f t="shared" si="0"/>
        <v>0</v>
      </c>
      <c r="Z1" s="10">
        <f t="shared" si="0"/>
        <v>0</v>
      </c>
      <c r="AA1" s="10">
        <f t="shared" si="0"/>
        <v>0</v>
      </c>
      <c r="AB1" s="10">
        <f t="shared" si="0"/>
        <v>0</v>
      </c>
      <c r="AC1" s="10">
        <f t="shared" si="0"/>
        <v>0</v>
      </c>
      <c r="AD1" s="10">
        <f t="shared" si="0"/>
        <v>0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116" t="s">
        <v>57</v>
      </c>
      <c r="D2" s="117" t="s">
        <v>58</v>
      </c>
      <c r="E2" s="118" t="s">
        <v>59</v>
      </c>
      <c r="F2" s="116" t="s">
        <v>60</v>
      </c>
      <c r="G2" s="116" t="s">
        <v>61</v>
      </c>
      <c r="H2" s="117" t="s">
        <v>62</v>
      </c>
      <c r="I2" s="118" t="s">
        <v>63</v>
      </c>
      <c r="J2" s="116" t="s">
        <v>64</v>
      </c>
      <c r="K2" s="116" t="s">
        <v>65</v>
      </c>
      <c r="L2" s="117" t="s">
        <v>66</v>
      </c>
      <c r="M2" s="118" t="s">
        <v>67</v>
      </c>
      <c r="N2" s="116" t="s">
        <v>68</v>
      </c>
      <c r="O2" s="116" t="s">
        <v>69</v>
      </c>
      <c r="P2" s="117" t="s">
        <v>70</v>
      </c>
      <c r="Q2" s="118" t="s">
        <v>71</v>
      </c>
      <c r="R2" s="116" t="s">
        <v>72</v>
      </c>
      <c r="S2" s="119" t="s">
        <v>73</v>
      </c>
      <c r="T2" s="119" t="s">
        <v>74</v>
      </c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1.3333333333333333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88">
        <f t="shared" ref="AG3:AG49" si="1">IFERROR(AVERAGE(C3:AF3)," ")</f>
        <v>1.3333333333333333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1.7777777777777777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88">
        <f t="shared" si="1"/>
        <v>1.7777777777777777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1.5555555555555556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88">
        <f t="shared" si="1"/>
        <v>1.5555555555555556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1.8333333333333333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88">
        <f t="shared" si="1"/>
        <v>1.8333333333333333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1.8333333333333333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88">
        <f t="shared" si="1"/>
        <v>1.8333333333333333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1.4444444444444444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121"/>
      <c r="V9" s="121"/>
      <c r="W9" s="121"/>
      <c r="X9" s="121"/>
      <c r="Y9" s="121"/>
      <c r="Z9" s="121"/>
      <c r="AA9" s="121"/>
      <c r="AB9" s="121"/>
      <c r="AC9" s="121"/>
      <c r="AD9" s="121"/>
      <c r="AE9" s="121"/>
      <c r="AF9" s="121"/>
      <c r="AG9" s="88">
        <f t="shared" si="1"/>
        <v>1.4444444444444444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2.1666666666666665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88">
        <f t="shared" si="1"/>
        <v>2.1666666666666665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2.5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121"/>
      <c r="V11" s="121"/>
      <c r="W11" s="121"/>
      <c r="X11" s="121"/>
      <c r="Y11" s="121"/>
      <c r="Z11" s="121"/>
      <c r="AA11" s="121"/>
      <c r="AB11" s="121"/>
      <c r="AC11" s="121"/>
      <c r="AD11" s="121"/>
      <c r="AE11" s="121"/>
      <c r="AF11" s="121"/>
      <c r="AG11" s="88">
        <f t="shared" si="1"/>
        <v>2.5</v>
      </c>
      <c r="AH11" s="89" t="str">
        <f t="shared" si="3"/>
        <v>Çok 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2.8888888888888888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  <c r="AG12" s="88">
        <f t="shared" si="1"/>
        <v>2.8888888888888888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2.3333333333333335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88">
        <f t="shared" si="1"/>
        <v>2.3333333333333335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88">
        <f t="shared" si="1"/>
        <v>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1.7222222222222223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  <c r="AG15" s="88">
        <f t="shared" si="1"/>
        <v>1.7222222222222223</v>
      </c>
      <c r="AH15" s="89" t="str">
        <f t="shared" si="3"/>
        <v>Geliştirilmeli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2.0555555555555554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88">
        <f t="shared" si="1"/>
        <v>2.0555555555555554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2.3333333333333335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88">
        <f t="shared" si="1"/>
        <v>2.3333333333333335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1.8888888888888888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88">
        <f t="shared" si="1"/>
        <v>1.8888888888888888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2.2777777777777777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88">
        <f t="shared" si="1"/>
        <v>2.2777777777777777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2.7777777777777777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88">
        <f t="shared" si="1"/>
        <v>2.7777777777777777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1.9444444444444444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88">
        <f t="shared" si="1"/>
        <v>1.9444444444444444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1.9444444444444444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88">
        <f t="shared" si="1"/>
        <v>1.9444444444444444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2.6666666666666665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88">
        <f t="shared" si="1"/>
        <v>2.6666666666666665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2.0555555555555554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88">
        <f t="shared" si="1"/>
        <v>2.0555555555555554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1.5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88">
        <f t="shared" si="1"/>
        <v>1.5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1.5555555555555556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88">
        <f t="shared" si="1"/>
        <v>1.5555555555555556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2.0555555555555554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88">
        <f t="shared" si="1"/>
        <v>2.0555555555555554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1.8888888888888888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88">
        <f t="shared" si="1"/>
        <v>1.8888888888888888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1.9444444444444444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88">
        <f t="shared" si="1"/>
        <v>1.9444444444444444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2.5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88">
        <f t="shared" si="1"/>
        <v>2.5</v>
      </c>
      <c r="AH31" s="89" t="str">
        <f t="shared" si="3"/>
        <v>Çok 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2.5555555555555554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88">
        <f t="shared" si="1"/>
        <v>2.5555555555555554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2.5555555555555554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88">
        <f t="shared" si="1"/>
        <v>2.5555555555555554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2.5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88">
        <f t="shared" si="1"/>
        <v>2.5</v>
      </c>
      <c r="AH34" s="89" t="str">
        <f t="shared" si="3"/>
        <v>Çok 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2.6111111111111112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88">
        <f t="shared" si="1"/>
        <v>2.6111111111111112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2.6111111111111112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88">
        <f t="shared" si="1"/>
        <v>2.6111111111111112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2.1666666666666665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121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88">
        <f t="shared" si="1"/>
        <v>2.1666666666666665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1.8333333333333333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121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88">
        <f t="shared" si="1"/>
        <v>1.8333333333333333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1.7222222222222223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121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88">
        <f t="shared" si="1"/>
        <v>1.7222222222222223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2.1666666666666665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88">
        <f t="shared" si="1"/>
        <v>2.1666666666666665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1.5555555555555556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121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88">
        <f t="shared" si="1"/>
        <v>1.5555555555555556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1.8333333333333333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121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88">
        <f t="shared" si="1"/>
        <v>1.8333333333333333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122"/>
      <c r="V47" s="122"/>
      <c r="W47" s="122"/>
      <c r="X47" s="122"/>
      <c r="Y47" s="122"/>
      <c r="Z47" s="122"/>
      <c r="AA47" s="122"/>
      <c r="AB47" s="122"/>
      <c r="AC47" s="122"/>
      <c r="AD47" s="122"/>
      <c r="AE47" s="122"/>
      <c r="AF47" s="122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2"/>
      <c r="AF48" s="122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122"/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122"/>
      <c r="V50" s="122"/>
      <c r="W50" s="122"/>
      <c r="X50" s="122"/>
      <c r="Y50" s="122"/>
      <c r="Z50" s="122"/>
      <c r="AA50" s="122"/>
      <c r="AB50" s="122"/>
      <c r="AC50" s="122"/>
      <c r="AD50" s="122"/>
      <c r="AE50" s="122"/>
      <c r="AF50" s="122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112">
        <f>IFERROR(AVERAGE(AG3:AG52),0)</f>
        <v>2.0722222222222224</v>
      </c>
      <c r="AH53" s="114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113"/>
      <c r="AH54" s="115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0</v>
      </c>
      <c r="V57" s="28">
        <f t="shared" si="7"/>
        <v>0</v>
      </c>
      <c r="W57" s="28">
        <f t="shared" si="7"/>
        <v>0</v>
      </c>
      <c r="X57" s="28">
        <f t="shared" si="7"/>
        <v>0</v>
      </c>
      <c r="Y57" s="28">
        <f t="shared" si="7"/>
        <v>0</v>
      </c>
      <c r="Z57" s="28">
        <f t="shared" si="7"/>
        <v>0</v>
      </c>
      <c r="AA57" s="28">
        <f t="shared" si="7"/>
        <v>0</v>
      </c>
      <c r="AB57" s="28">
        <f t="shared" si="7"/>
        <v>0</v>
      </c>
      <c r="AC57" s="28">
        <f t="shared" si="7"/>
        <v>0</v>
      </c>
      <c r="AD57" s="28">
        <f t="shared" si="7"/>
        <v>0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Tema 1 
Dinleme-İzleme Kazanımları</v>
      </c>
      <c r="D58" s="34" t="str">
        <f t="shared" ref="D58:AF58" si="8">D2</f>
        <v>Tema 1 
Konuşma Kazanımları</v>
      </c>
      <c r="E58" s="34" t="str">
        <f t="shared" si="8"/>
        <v>Tema 1 
Okuma Kazanımları</v>
      </c>
      <c r="F58" s="34" t="str">
        <f t="shared" si="8"/>
        <v>Tema 1 
Yazma Kazanımları</v>
      </c>
      <c r="G58" s="34" t="str">
        <f t="shared" si="8"/>
        <v>Tema 2 
Dinleme-İzleme Kazanımları</v>
      </c>
      <c r="H58" s="34" t="str">
        <f t="shared" si="8"/>
        <v>Tema 2
Konuşma Kazanımları</v>
      </c>
      <c r="I58" s="34" t="str">
        <f t="shared" si="8"/>
        <v>Tema 2
Okuma Kazanımları</v>
      </c>
      <c r="J58" s="34" t="str">
        <f t="shared" si="8"/>
        <v>Tema 2
Yazma Kazanımları</v>
      </c>
      <c r="K58" s="34" t="str">
        <f t="shared" si="8"/>
        <v>Tema 3
Dinleme-İzleme Kazanımları</v>
      </c>
      <c r="L58" s="34" t="str">
        <f t="shared" si="8"/>
        <v>Tema 3
Konuşma Kazanımları</v>
      </c>
      <c r="M58" s="34" t="str">
        <f t="shared" si="8"/>
        <v>Tema 3
Okuma Kazanımları</v>
      </c>
      <c r="N58" s="34" t="str">
        <f t="shared" si="8"/>
        <v>Tema 3
Yazma Kazanımları</v>
      </c>
      <c r="O58" s="34" t="str">
        <f t="shared" si="8"/>
        <v>Tema 4
Dinleme-İzleme Kazanımları</v>
      </c>
      <c r="P58" s="34" t="str">
        <f t="shared" si="8"/>
        <v>Tema 4
Konuşma Kazanımları</v>
      </c>
      <c r="Q58" s="34" t="str">
        <f t="shared" si="8"/>
        <v>Tema 4
Okuma Kazanımları</v>
      </c>
      <c r="R58" s="34" t="str">
        <f t="shared" si="8"/>
        <v>Tema 4
Yazma Kazanımları</v>
      </c>
      <c r="S58" s="34" t="str">
        <f t="shared" si="8"/>
        <v>EBA TV İZLEME</v>
      </c>
      <c r="T58" s="34" t="str">
        <f t="shared" si="8"/>
        <v>CANLI DERSLERE KATILIM</v>
      </c>
      <c r="U58" s="34">
        <f t="shared" si="8"/>
        <v>0</v>
      </c>
      <c r="V58" s="34">
        <f t="shared" si="8"/>
        <v>0</v>
      </c>
      <c r="W58" s="34">
        <f t="shared" si="8"/>
        <v>0</v>
      </c>
      <c r="X58" s="34">
        <f t="shared" si="8"/>
        <v>0</v>
      </c>
      <c r="Y58" s="34">
        <f t="shared" si="8"/>
        <v>0</v>
      </c>
      <c r="Z58" s="34">
        <f t="shared" si="8"/>
        <v>0</v>
      </c>
      <c r="AA58" s="34">
        <f t="shared" si="8"/>
        <v>0</v>
      </c>
      <c r="AB58" s="34">
        <f t="shared" si="8"/>
        <v>0</v>
      </c>
      <c r="AC58" s="34">
        <f t="shared" si="8"/>
        <v>0</v>
      </c>
      <c r="AD58" s="34">
        <f t="shared" si="8"/>
        <v>0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1.3333333333333333</v>
      </c>
      <c r="D60" s="38">
        <f>+$AG$4</f>
        <v>2</v>
      </c>
      <c r="E60" s="38">
        <f>+$AG$5</f>
        <v>1.7777777777777777</v>
      </c>
      <c r="F60" s="38">
        <f>+$AG$6</f>
        <v>1.5555555555555556</v>
      </c>
      <c r="G60" s="38">
        <f>+$AG$7</f>
        <v>1.8333333333333333</v>
      </c>
      <c r="H60" s="38">
        <f>+$AG$8</f>
        <v>1.8333333333333333</v>
      </c>
      <c r="I60" s="38">
        <f>+$AG$9</f>
        <v>1.4444444444444444</v>
      </c>
      <c r="J60" s="38">
        <f>+$AG$10</f>
        <v>2.1666666666666665</v>
      </c>
      <c r="K60" s="38">
        <f>+$AG$11</f>
        <v>2.5</v>
      </c>
      <c r="L60" s="38">
        <f>+$AG$12</f>
        <v>2.8888888888888888</v>
      </c>
      <c r="M60" s="38">
        <f>+$AG$13</f>
        <v>2.3333333333333335</v>
      </c>
      <c r="N60" s="38">
        <f>+$AG$14</f>
        <v>2</v>
      </c>
      <c r="O60" s="38">
        <f>+$AG$15</f>
        <v>1.7222222222222223</v>
      </c>
      <c r="P60" s="38">
        <f>+$AG$16</f>
        <v>2.0555555555555554</v>
      </c>
      <c r="Q60" s="38">
        <f>+$AG$17</f>
        <v>2.3333333333333335</v>
      </c>
      <c r="R60" s="38">
        <f>+$AG$18</f>
        <v>2</v>
      </c>
      <c r="S60" s="38">
        <f>+$AG$19</f>
        <v>1.8888888888888888</v>
      </c>
      <c r="T60" s="38">
        <f>+$AG$20</f>
        <v>2.2777777777777777</v>
      </c>
      <c r="U60" s="38">
        <f>+$AG$21</f>
        <v>2.7777777777777777</v>
      </c>
      <c r="V60" s="38">
        <f>+$AG$22</f>
        <v>1.9444444444444444</v>
      </c>
      <c r="W60" s="38">
        <f>+$AG$23</f>
        <v>1.9444444444444444</v>
      </c>
      <c r="X60" s="38">
        <f>+$AG$24</f>
        <v>2.6666666666666665</v>
      </c>
      <c r="Y60" s="38">
        <f>+$AG$25</f>
        <v>2.0555555555555554</v>
      </c>
      <c r="Z60" s="38">
        <f>+$AG$26</f>
        <v>1.5</v>
      </c>
      <c r="AA60" s="38">
        <f>+$AG$27</f>
        <v>1.5555555555555556</v>
      </c>
      <c r="AB60" s="38">
        <f>+$AG$28</f>
        <v>2.0555555555555554</v>
      </c>
      <c r="AC60" s="38">
        <f>+$AG$29</f>
        <v>1.8888888888888888</v>
      </c>
      <c r="AD60" s="38">
        <f>+$AG$30</f>
        <v>1.9444444444444444</v>
      </c>
      <c r="AE60" s="38">
        <f>+$AG$31</f>
        <v>2.5</v>
      </c>
      <c r="AF60" s="38">
        <f>+$AG$32</f>
        <v>2.5555555555555554</v>
      </c>
      <c r="AG60" s="38">
        <f>+$AG$33</f>
        <v>2.5555555555555554</v>
      </c>
      <c r="AH60" s="38">
        <f>+$AG$34</f>
        <v>2.5</v>
      </c>
      <c r="AI60" s="38">
        <f>+$AG$35</f>
        <v>2.6111111111111112</v>
      </c>
      <c r="AJ60" s="38">
        <f>+$AG$36</f>
        <v>2.6111111111111112</v>
      </c>
      <c r="AK60" s="38">
        <f>+$AG$37</f>
        <v>2.1666666666666665</v>
      </c>
      <c r="AL60" s="38">
        <f>+$AG$38</f>
        <v>1.8333333333333333</v>
      </c>
      <c r="AM60" s="38">
        <f>+$AG$39</f>
        <v>1.7222222222222223</v>
      </c>
      <c r="AN60" s="38">
        <f>+$AG$40</f>
        <v>2.1666666666666665</v>
      </c>
      <c r="AO60" s="38">
        <f>+$AG$41</f>
        <v>1.5555555555555556</v>
      </c>
      <c r="AP60" s="38">
        <f>+$AG$42</f>
        <v>1.8333333333333333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1.3333333333333333</v>
      </c>
      <c r="D64" s="46">
        <f>AG4</f>
        <v>2</v>
      </c>
      <c r="E64" s="46">
        <f>AG5</f>
        <v>1.7777777777777777</v>
      </c>
      <c r="F64" s="46">
        <f>AG6</f>
        <v>1.5555555555555556</v>
      </c>
      <c r="G64" s="46">
        <f>AG7</f>
        <v>1.8333333333333333</v>
      </c>
      <c r="H64" s="46">
        <f>AG8</f>
        <v>1.8333333333333333</v>
      </c>
      <c r="I64" s="46">
        <f>AG9</f>
        <v>1.4444444444444444</v>
      </c>
      <c r="J64" s="46">
        <f>AG10</f>
        <v>2.1666666666666665</v>
      </c>
      <c r="K64" s="46">
        <f>AG11</f>
        <v>2.5</v>
      </c>
      <c r="L64" s="46">
        <f>AG12</f>
        <v>2.8888888888888888</v>
      </c>
      <c r="M64" s="46">
        <f>AG13</f>
        <v>2.3333333333333335</v>
      </c>
      <c r="N64" s="46">
        <f>AG14</f>
        <v>2</v>
      </c>
      <c r="O64" s="46">
        <f>AG15</f>
        <v>1.7222222222222223</v>
      </c>
      <c r="P64" s="46">
        <f>AG16</f>
        <v>2.0555555555555554</v>
      </c>
      <c r="Q64" s="46">
        <f>AG17</f>
        <v>2.3333333333333335</v>
      </c>
      <c r="R64" s="46">
        <f>AG18</f>
        <v>2</v>
      </c>
      <c r="S64" s="46">
        <f>AG19</f>
        <v>1.8888888888888888</v>
      </c>
      <c r="T64" s="46">
        <f>AG20</f>
        <v>2.2777777777777777</v>
      </c>
      <c r="U64" s="46">
        <f>AG21</f>
        <v>2.7777777777777777</v>
      </c>
      <c r="V64" s="46">
        <f>AG22</f>
        <v>1.9444444444444444</v>
      </c>
      <c r="W64" s="46">
        <f>AG23</f>
        <v>1.9444444444444444</v>
      </c>
      <c r="X64" s="46">
        <f>AG24</f>
        <v>2.6666666666666665</v>
      </c>
      <c r="Y64" s="46">
        <f>AG25</f>
        <v>2.0555555555555554</v>
      </c>
      <c r="Z64" s="46">
        <f>AG26</f>
        <v>1.5</v>
      </c>
      <c r="AA64" s="46">
        <f>AG27</f>
        <v>1.5555555555555556</v>
      </c>
      <c r="AB64" s="46">
        <f>AG28</f>
        <v>2.0555555555555554</v>
      </c>
      <c r="AC64" s="46">
        <f>AG29</f>
        <v>1.8888888888888888</v>
      </c>
      <c r="AD64" s="46">
        <f>AG30</f>
        <v>1.9444444444444444</v>
      </c>
      <c r="AE64" s="46">
        <f>AG31</f>
        <v>2.5</v>
      </c>
      <c r="AF64" s="46">
        <f>AG32</f>
        <v>2.5555555555555554</v>
      </c>
      <c r="AG64" s="47">
        <f>AG33</f>
        <v>2.5555555555555554</v>
      </c>
      <c r="AH64" s="47">
        <f>AG34</f>
        <v>2.5</v>
      </c>
      <c r="AI64" s="47">
        <f>AG35</f>
        <v>2.6111111111111112</v>
      </c>
      <c r="AJ64" s="47">
        <f>AG36</f>
        <v>2.6111111111111112</v>
      </c>
      <c r="AK64" s="47">
        <f>AG37</f>
        <v>2.1666666666666665</v>
      </c>
      <c r="AL64" s="47">
        <f>AG38</f>
        <v>1.8333333333333333</v>
      </c>
      <c r="AM64" s="47">
        <f>AG39</f>
        <v>1.7222222222222223</v>
      </c>
      <c r="AN64" s="47">
        <f>AG40</f>
        <v>2.1666666666666665</v>
      </c>
      <c r="AO64" s="47">
        <f>AG41</f>
        <v>1.5555555555555556</v>
      </c>
      <c r="AP64" s="47">
        <f>AG42</f>
        <v>1.8333333333333333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2.8888888888888888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1.3333333333333333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 t="e">
        <f ca="1">HLOOKUP(C69,OFFSET(C53,0,G69,4,30-G69),4,0)</f>
        <v>#N/A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2.7777777777777777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1.4444444444444444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2.2000000000000002</v>
      </c>
      <c r="D70" s="59">
        <f t="shared" si="9"/>
        <v>18</v>
      </c>
      <c r="E70" s="60">
        <f>IF(D69=D70,F69,D70)</f>
        <v>18</v>
      </c>
      <c r="F70" s="59" t="e">
        <f ca="1">HLOOKUP(C70,OFFSET(C53,0,G70,4,30-G70),4,0)</f>
        <v>#N/A</v>
      </c>
      <c r="G70" s="49">
        <f>MATCH(C70,C53:AF53,0)</f>
        <v>18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2.6666666666666665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1.5</v>
      </c>
      <c r="X70" s="59">
        <f>MATCH(W70,C60:AZ60,0)</f>
        <v>24</v>
      </c>
      <c r="Y70" s="60">
        <f>IF(X69=X70,Z69,X70)</f>
        <v>24</v>
      </c>
      <c r="Z70" s="59" t="e">
        <f ca="1">HLOOKUP(W70,OFFSET(C60,0,AA70,4,50-AA70),4,0)</f>
        <v>#N/A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tfrcdTJU91qlz/x2kT4p3c40fxC2bzaqyXIYhvm4PdAk/xRwl9R01Mg4W9j5ekQeaDOw+Hj2yTF0gqcDQtQeFQ==" saltValue="x/uBC8XxUIaHicpZDTfKbQ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2021-01-11T18:30:42Z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