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C53" i="2"/>
  <c r="C57" i="2" s="1"/>
  <c r="S57" i="2" l="1"/>
  <c r="K54" i="2"/>
  <c r="K57" i="2"/>
  <c r="AC57" i="2"/>
  <c r="Y57" i="2"/>
  <c r="U57" i="2"/>
  <c r="Q57" i="2"/>
  <c r="M54" i="2"/>
  <c r="M57" i="2"/>
  <c r="E54" i="2"/>
  <c r="E57" i="2"/>
  <c r="AB57" i="2"/>
  <c r="X57" i="2"/>
  <c r="T57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<sst xmlns="http://schemas.openxmlformats.org/spreadsheetml/2006/main" count="75" uniqueCount="69">
  <si>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</si>
  <si>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</si>
  <si>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</si>
  <si>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</si>
  <si>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</si>
  <si>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</si>
  <si>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</si>
  <si>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</si>
  <si>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</si>
  <si>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</si>
  <si>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</si>
  <si>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</si>
  <si>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</si>
  <si>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</si>
  <si>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</si>
  <si>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</si>
  <si>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</si>
  <si>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</si>
  <si>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</si>
  <si>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</si>
  <si>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</si>
  <si>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</si>
  <si>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</si>
  <si>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</si>
  <si>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</si>
  <si>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</si>
  <si>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</si>
  <si>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</si>
  <si>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</si>
  <si>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</si>
  <si>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</si>
  <si>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</si>
  <si>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</si>
  <si>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</si>
  <si>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</si>
  <si>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</si>
  <si>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</si>
  <si>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</si>
  <si>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</si>
  <si>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</si>
  <si>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</si>
  <si>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</si>
  <si>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</si>
  <si>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</si>
  <si>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</si>
  <si>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</si>
  <si>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</si>
  <si>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</si>
  <si>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</si>
  <si>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</si>
  <si>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</si>
  <si>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</si>
  <si>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</si>
  <si>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</si>
  <si>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</si>
  <si>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</si>
  <si>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</si>
  <si>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1.Sınıf Beden Eğitimi ve Oyun
Kazanım Değerlendirme Ölçeği</t>
  </si>
  <si>
    <t>BO.1.1.1.1. Yer değiştirme hareketlerini yapar.</t>
  </si>
  <si>
    <t>BO.1.1.1.2. Dengeleme hareketlerini yapar.</t>
  </si>
  <si>
    <t>BO.1.1.1.3. Nesne kontrolü gerektiren hareketleri yapar.</t>
  </si>
  <si>
    <t>BO.1.1.1.4. İki ve daha fazla hareket becerisini içeren basit kurallı oyunlar oynar.</t>
  </si>
  <si>
    <t xml:space="preserve">BO.1.2.3.1. Bayram, kutlama ve törenlere katılır. </t>
  </si>
  <si>
    <t xml:space="preserve">BO.1.1.1.5. Ritim ve müzik eşliğinde hareket eder. </t>
  </si>
  <si>
    <t xml:space="preserve">BO.1.1.2.1. Vücut bölümlerinin hareketlerini tanımlar. </t>
  </si>
  <si>
    <t xml:space="preserve">BO.1.1.2.2. Kişisel ve genel alanını fark eder. </t>
  </si>
  <si>
    <t xml:space="preserve">BO.1.1.2.3. Verilen bir dizi hareketi, temel hareket beceri gruplarından uygun olanla ilişkilendirir. </t>
  </si>
  <si>
    <t xml:space="preserve">BO.1.1.2.4. Oyunu belirlenen kurallara göre oynar. 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</si>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</sst>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B1" sqref="B1:F1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2.15</v>
      </c>
      <c r="F3" s="105" t="s">
        <v>57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 xml:space="preserve">BO.1.1.2.1. Vücut bölümlerinin hareketlerini tanımlar. </v>
      </c>
      <c r="E4" s="65" t="str">
        <f>HLOOKUP(VERİLER!E69,VERİLER!$C$56:$AF$58,3,0)</f>
        <v>BO.1.1.1.4. İki ve daha fazla hareket becerisini içeren basit kurallı oyunlar oynar.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BO.1.1.1.2. Dengeleme hareketlerini yapar.</v>
      </c>
      <c r="E7" s="65" t="str">
        <f ca="1">HLOOKUP(VERİLER!K69,VERİLER!$C$56:$AF$58,3,0)</f>
        <v xml:space="preserve">BO.1.2.3.1. Bayram, kutlama ve törenlere katılır. 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2.8181818181818183</v>
      </c>
      <c r="E9" s="64">
        <f>IFERROR(LARGE(VERİLER!AG3:AG52,2),0)</f>
        <v>2.7272727272727271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1.3636363636363635</v>
      </c>
      <c r="E12" s="64">
        <f>IFERROR(SMALL(VERİLER!AG3:AG52,2),0)</f>
        <v>1.4545454545454546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2.0499999999999994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ZkVWnWy2KDmlzKusyhZV9vMua0d6vO0I8wOyOhh/+1/5S6UD1YBdVRtZdcl0hc2G8/rRL3rexLUa/qpAwvWboA==" saltValue="aEUTBBHc76TZ0Rp1+Aqdq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N2" sqref="N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0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118" t="s">
        <v>68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1.3636363636363635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88">
        <f t="shared" ref="AG3:AG49" si="1">IFERROR(AVERAGE(C3:AF3)," ")</f>
        <v>1.3636363636363635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1.9090909090909092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88">
        <f t="shared" si="1"/>
        <v>1.9090909090909092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1.7272727272727273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88">
        <f t="shared" si="1"/>
        <v>1.7272727272727273</v>
      </c>
      <c r="AH5" s="89" t="str">
        <f t="shared" si="3"/>
        <v>Geliştirilmeli</v>
      </c>
      <c r="AI5" s="3"/>
      <c r="AJ5" s="3"/>
      <c r="AK5" s="20"/>
      <c r="AL5" s="21"/>
    </row>
    <row r="6" spans="1:38" ht="15" customHeight="1" x14ac:dyDescent="0.3">
      <c r="A6" s="16">
        <f t="shared" si="2"/>
        <v>1.5454545454545454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88">
        <f t="shared" si="1"/>
        <v>1.5454545454545454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1.8181818181818181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88">
        <f t="shared" si="1"/>
        <v>1.8181818181818181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1.8181818181818181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88">
        <f t="shared" si="1"/>
        <v>1.8181818181818181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1.4545454545454546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88">
        <f t="shared" si="1"/>
        <v>1.4545454545454546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88">
        <f t="shared" si="1"/>
        <v>2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2.4545454545454546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88">
        <f t="shared" si="1"/>
        <v>2.4545454545454546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2.8181818181818183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88">
        <f t="shared" si="1"/>
        <v>2.8181818181818183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2.1818181818181817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88">
        <f t="shared" si="1"/>
        <v>2.1818181818181817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1.9090909090909092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88">
        <f t="shared" si="1"/>
        <v>1.9090909090909092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1.5454545454545454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88">
        <f t="shared" si="1"/>
        <v>1.5454545454545454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1.8181818181818181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88">
        <f t="shared" si="1"/>
        <v>1.8181818181818181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2.2727272727272729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88">
        <f t="shared" si="1"/>
        <v>2.2727272727272729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1.7272727272727273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88">
        <f t="shared" si="1"/>
        <v>1.7272727272727273</v>
      </c>
      <c r="AH19" s="89" t="str">
        <f t="shared" si="3"/>
        <v>Geliştirilmeli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2.0909090909090908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88">
        <f t="shared" si="1"/>
        <v>2.0909090909090908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2.7272727272727271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88">
        <f t="shared" si="1"/>
        <v>2.7272727272727271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1.9090909090909092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88">
        <f t="shared" si="1"/>
        <v>1.9090909090909092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1.9090909090909092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88">
        <f t="shared" si="1"/>
        <v>1.9090909090909092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2.7272727272727271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88">
        <f t="shared" si="1"/>
        <v>2.7272727272727271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2.0909090909090908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88">
        <f t="shared" si="1"/>
        <v>2.0909090909090908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1.5454545454545454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88">
        <f t="shared" si="1"/>
        <v>1.5454545454545454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1.7272727272727273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88">
        <f t="shared" si="1"/>
        <v>1.7272727272727273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2.1818181818181817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88">
        <f t="shared" si="1"/>
        <v>2.1818181818181817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1.7272727272727273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88">
        <f t="shared" si="1"/>
        <v>1.7272727272727273</v>
      </c>
      <c r="AH29" s="89" t="str">
        <f t="shared" si="3"/>
        <v>Geliştirilmeli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1.8181818181818181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88">
        <f t="shared" si="1"/>
        <v>1.8181818181818181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2.4545454545454546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88">
        <f t="shared" si="1"/>
        <v>2.4545454545454546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2.6363636363636362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88">
        <f t="shared" si="1"/>
        <v>2.6363636363636362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2.5454545454545454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88">
        <f t="shared" si="1"/>
        <v>2.5454545454545454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2.5454545454545454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88">
        <f t="shared" si="1"/>
        <v>2.5454545454545454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2.6363636363636362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88">
        <f t="shared" si="1"/>
        <v>2.6363636363636362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2.6363636363636362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88">
        <f t="shared" si="1"/>
        <v>2.6363636363636362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2.2727272727272729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88">
        <f t="shared" si="1"/>
        <v>2.2727272727272729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2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88">
        <f t="shared" si="1"/>
        <v>2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1.8181818181818181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88">
        <f t="shared" si="1"/>
        <v>1.8181818181818181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2.2727272727272729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88">
        <f t="shared" si="1"/>
        <v>2.2727272727272729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1.5454545454545454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88">
        <f t="shared" si="1"/>
        <v>1.5454545454545454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1.8181818181818181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88">
        <f t="shared" si="1"/>
        <v>1.8181818181818181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4">
        <f>IFERROR(AVERAGE(AG3:AG52),0)</f>
        <v>2.0499999999999994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0</v>
      </c>
      <c r="O57" s="29">
        <f t="shared" si="7"/>
        <v>0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BO.1.1.1.1. Yer değiştirme hareketlerini yapar.</v>
      </c>
      <c r="D58" s="34" t="str">
        <f t="shared" ref="D58:AF58" si="8">D2</f>
        <v>BO.1.1.1.2. Dengeleme hareketlerini yapar.</v>
      </c>
      <c r="E58" s="34" t="str">
        <f t="shared" si="8"/>
        <v>BO.1.1.1.3. Nesne kontrolü gerektiren hareketleri yapar.</v>
      </c>
      <c r="F58" s="34" t="str">
        <f t="shared" si="8"/>
        <v>BO.1.1.1.4. İki ve daha fazla hareket becerisini içeren basit kurallı oyunlar oynar.</v>
      </c>
      <c r="G58" s="34" t="str">
        <f t="shared" si="8"/>
        <v xml:space="preserve">BO.1.2.3.1. Bayram, kutlama ve törenlere katılır. </v>
      </c>
      <c r="H58" s="34" t="str">
        <f t="shared" si="8"/>
        <v xml:space="preserve">BO.1.1.1.5. Ritim ve müzik eşliğinde hareket eder. </v>
      </c>
      <c r="I58" s="34" t="str">
        <f t="shared" si="8"/>
        <v xml:space="preserve">BO.1.1.2.1. Vücut bölümlerinin hareketlerini tanımlar. </v>
      </c>
      <c r="J58" s="34" t="str">
        <f t="shared" si="8"/>
        <v xml:space="preserve">BO.1.1.2.2. Kişisel ve genel alanını fark eder. </v>
      </c>
      <c r="K58" s="34" t="str">
        <f t="shared" si="8"/>
        <v xml:space="preserve">BO.1.1.2.3. Verilen bir dizi hareketi, temel hareket beceri gruplarından uygun olanla ilişkilendirir. </v>
      </c>
      <c r="L58" s="34" t="str">
        <f t="shared" si="8"/>
        <v xml:space="preserve">BO.1.1.2.4. Oyunu belirlenen kurallara göre oynar. </v>
      </c>
      <c r="M58" s="34" t="str">
        <f t="shared" si="8"/>
        <v>Canlı Derslere Katılım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1.3636363636363635</v>
      </c>
      <c r="D60" s="38">
        <f>+$AG$4</f>
        <v>1.9090909090909092</v>
      </c>
      <c r="E60" s="38">
        <f>+$AG$5</f>
        <v>1.7272727272727273</v>
      </c>
      <c r="F60" s="38">
        <f>+$AG$6</f>
        <v>1.5454545454545454</v>
      </c>
      <c r="G60" s="38">
        <f>+$AG$7</f>
        <v>1.8181818181818181</v>
      </c>
      <c r="H60" s="38">
        <f>+$AG$8</f>
        <v>1.8181818181818181</v>
      </c>
      <c r="I60" s="38">
        <f>+$AG$9</f>
        <v>1.4545454545454546</v>
      </c>
      <c r="J60" s="38">
        <f>+$AG$10</f>
        <v>2</v>
      </c>
      <c r="K60" s="38">
        <f>+$AG$11</f>
        <v>2.4545454545454546</v>
      </c>
      <c r="L60" s="38">
        <f>+$AG$12</f>
        <v>2.8181818181818183</v>
      </c>
      <c r="M60" s="38">
        <f>+$AG$13</f>
        <v>2.1818181818181817</v>
      </c>
      <c r="N60" s="38">
        <f>+$AG$14</f>
        <v>1.9090909090909092</v>
      </c>
      <c r="O60" s="38">
        <f>+$AG$15</f>
        <v>1.5454545454545454</v>
      </c>
      <c r="P60" s="38">
        <f>+$AG$16</f>
        <v>1.8181818181818181</v>
      </c>
      <c r="Q60" s="38">
        <f>+$AG$17</f>
        <v>2.2727272727272729</v>
      </c>
      <c r="R60" s="38">
        <f>+$AG$18</f>
        <v>2</v>
      </c>
      <c r="S60" s="38">
        <f>+$AG$19</f>
        <v>1.7272727272727273</v>
      </c>
      <c r="T60" s="38">
        <f>+$AG$20</f>
        <v>2.0909090909090908</v>
      </c>
      <c r="U60" s="38">
        <f>+$AG$21</f>
        <v>2.7272727272727271</v>
      </c>
      <c r="V60" s="38">
        <f>+$AG$22</f>
        <v>1.9090909090909092</v>
      </c>
      <c r="W60" s="38">
        <f>+$AG$23</f>
        <v>1.9090909090909092</v>
      </c>
      <c r="X60" s="38">
        <f>+$AG$24</f>
        <v>2.7272727272727271</v>
      </c>
      <c r="Y60" s="38">
        <f>+$AG$25</f>
        <v>2.0909090909090908</v>
      </c>
      <c r="Z60" s="38">
        <f>+$AG$26</f>
        <v>1.5454545454545454</v>
      </c>
      <c r="AA60" s="38">
        <f>+$AG$27</f>
        <v>1.7272727272727273</v>
      </c>
      <c r="AB60" s="38">
        <f>+$AG$28</f>
        <v>2.1818181818181817</v>
      </c>
      <c r="AC60" s="38">
        <f>+$AG$29</f>
        <v>1.7272727272727273</v>
      </c>
      <c r="AD60" s="38">
        <f>+$AG$30</f>
        <v>1.8181818181818181</v>
      </c>
      <c r="AE60" s="38">
        <f>+$AG$31</f>
        <v>2.4545454545454546</v>
      </c>
      <c r="AF60" s="38">
        <f>+$AG$32</f>
        <v>2.6363636363636362</v>
      </c>
      <c r="AG60" s="38">
        <f>+$AG$33</f>
        <v>2.5454545454545454</v>
      </c>
      <c r="AH60" s="38">
        <f>+$AG$34</f>
        <v>2.5454545454545454</v>
      </c>
      <c r="AI60" s="38">
        <f>+$AG$35</f>
        <v>2.6363636363636362</v>
      </c>
      <c r="AJ60" s="38">
        <f>+$AG$36</f>
        <v>2.6363636363636362</v>
      </c>
      <c r="AK60" s="38">
        <f>+$AG$37</f>
        <v>2.2727272727272729</v>
      </c>
      <c r="AL60" s="38">
        <f>+$AG$38</f>
        <v>2</v>
      </c>
      <c r="AM60" s="38">
        <f>+$AG$39</f>
        <v>1.8181818181818181</v>
      </c>
      <c r="AN60" s="38">
        <f>+$AG$40</f>
        <v>2.2727272727272729</v>
      </c>
      <c r="AO60" s="38">
        <f>+$AG$41</f>
        <v>1.5454545454545454</v>
      </c>
      <c r="AP60" s="38">
        <f>+$AG$42</f>
        <v>1.8181818181818181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1.3636363636363635</v>
      </c>
      <c r="D64" s="46">
        <f>AG4</f>
        <v>1.9090909090909092</v>
      </c>
      <c r="E64" s="46">
        <f>AG5</f>
        <v>1.7272727272727273</v>
      </c>
      <c r="F64" s="46">
        <f>AG6</f>
        <v>1.5454545454545454</v>
      </c>
      <c r="G64" s="46">
        <f>AG7</f>
        <v>1.8181818181818181</v>
      </c>
      <c r="H64" s="46">
        <f>AG8</f>
        <v>1.8181818181818181</v>
      </c>
      <c r="I64" s="46">
        <f>AG9</f>
        <v>1.4545454545454546</v>
      </c>
      <c r="J64" s="46">
        <f>AG10</f>
        <v>2</v>
      </c>
      <c r="K64" s="46">
        <f>AG11</f>
        <v>2.4545454545454546</v>
      </c>
      <c r="L64" s="46">
        <f>AG12</f>
        <v>2.8181818181818183</v>
      </c>
      <c r="M64" s="46">
        <f>AG13</f>
        <v>2.1818181818181817</v>
      </c>
      <c r="N64" s="46">
        <f>AG14</f>
        <v>1.9090909090909092</v>
      </c>
      <c r="O64" s="46">
        <f>AG15</f>
        <v>1.5454545454545454</v>
      </c>
      <c r="P64" s="46">
        <f>AG16</f>
        <v>1.8181818181818181</v>
      </c>
      <c r="Q64" s="46">
        <f>AG17</f>
        <v>2.2727272727272729</v>
      </c>
      <c r="R64" s="46">
        <f>AG18</f>
        <v>2</v>
      </c>
      <c r="S64" s="46">
        <f>AG19</f>
        <v>1.7272727272727273</v>
      </c>
      <c r="T64" s="46">
        <f>AG20</f>
        <v>2.0909090909090908</v>
      </c>
      <c r="U64" s="46">
        <f>AG21</f>
        <v>2.7272727272727271</v>
      </c>
      <c r="V64" s="46">
        <f>AG22</f>
        <v>1.9090909090909092</v>
      </c>
      <c r="W64" s="46">
        <f>AG23</f>
        <v>1.9090909090909092</v>
      </c>
      <c r="X64" s="46">
        <f>AG24</f>
        <v>2.7272727272727271</v>
      </c>
      <c r="Y64" s="46">
        <f>AG25</f>
        <v>2.0909090909090908</v>
      </c>
      <c r="Z64" s="46">
        <f>AG26</f>
        <v>1.5454545454545454</v>
      </c>
      <c r="AA64" s="46">
        <f>AG27</f>
        <v>1.7272727272727273</v>
      </c>
      <c r="AB64" s="46">
        <f>AG28</f>
        <v>2.1818181818181817</v>
      </c>
      <c r="AC64" s="46">
        <f>AG29</f>
        <v>1.7272727272727273</v>
      </c>
      <c r="AD64" s="46">
        <f>AG30</f>
        <v>1.8181818181818181</v>
      </c>
      <c r="AE64" s="46">
        <f>AG31</f>
        <v>2.4545454545454546</v>
      </c>
      <c r="AF64" s="46">
        <f>AG32</f>
        <v>2.6363636363636362</v>
      </c>
      <c r="AG64" s="47">
        <f>AG33</f>
        <v>2.5454545454545454</v>
      </c>
      <c r="AH64" s="47">
        <f>AG34</f>
        <v>2.5454545454545454</v>
      </c>
      <c r="AI64" s="47">
        <f>AG35</f>
        <v>2.6363636363636362</v>
      </c>
      <c r="AJ64" s="47">
        <f>AG36</f>
        <v>2.6363636363636362</v>
      </c>
      <c r="AK64" s="47">
        <f>AG37</f>
        <v>2.2727272727272729</v>
      </c>
      <c r="AL64" s="47">
        <f>AG38</f>
        <v>2</v>
      </c>
      <c r="AM64" s="47">
        <f>AG39</f>
        <v>1.8181818181818181</v>
      </c>
      <c r="AN64" s="47">
        <f>AG40</f>
        <v>2.2727272727272729</v>
      </c>
      <c r="AO64" s="47">
        <f>AG41</f>
        <v>1.5454545454545454</v>
      </c>
      <c r="AP64" s="47">
        <f>AG42</f>
        <v>1.8181818181818181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2.8181818181818183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1.3636363636363635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2.15</v>
      </c>
      <c r="D69" s="55">
        <f t="shared" ref="D69:D70" si="9">MATCH(C69,$C$53:$AF$53,0)</f>
        <v>4</v>
      </c>
      <c r="E69" s="56">
        <f>IF(D68=D69,F68,D69)</f>
        <v>4</v>
      </c>
      <c r="F69" s="55">
        <f ca="1">HLOOKUP(C69,OFFSET(C53,0,G69,4,30-G69),4,0)</f>
        <v>9</v>
      </c>
      <c r="G69" s="43">
        <f>MATCH(C69,C53:AF53,0)</f>
        <v>4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2.7272727272727271</v>
      </c>
      <c r="R69" s="55">
        <f>MATCH(Q69,C60:AZ60,0)</f>
        <v>19</v>
      </c>
      <c r="S69" s="56">
        <f>IF(R68=R69,T68,R69)</f>
        <v>19</v>
      </c>
      <c r="T69" s="55">
        <f ca="1">HLOOKUP(Q69,OFFSET(C60,0,U69,4,50-U69),4,0)</f>
        <v>22</v>
      </c>
      <c r="U69" s="43">
        <f>MATCH(Q69,AG3:AG52,0)</f>
        <v>19</v>
      </c>
      <c r="V69" s="32"/>
      <c r="W69" s="57">
        <f>SMALL($AG$3:$AG$52,2)</f>
        <v>1.4545454545454546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 ca="1">IF(D69=D70,F69,D70)</f>
        <v>9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2.7272727272727271</v>
      </c>
      <c r="R70" s="59">
        <f>MATCH(Q70,C60:AZ60,0)</f>
        <v>19</v>
      </c>
      <c r="S70" s="60">
        <f ca="1">IF(R69=R70,T69,R70)</f>
        <v>22</v>
      </c>
      <c r="T70" s="59">
        <f ca="1">HLOOKUP(Q70,OFFSET(C60,0,U70,4,50-U70),4,0)</f>
        <v>22</v>
      </c>
      <c r="U70" s="49">
        <f>MATCH(Q70,AG3:AG52,0)</f>
        <v>19</v>
      </c>
      <c r="V70" s="32"/>
      <c r="W70" s="61">
        <f>SMALL($AG$3:$AG$52,3)</f>
        <v>1.5454545454545454</v>
      </c>
      <c r="X70" s="59">
        <f>MATCH(W70,C60:AZ60,0)</f>
        <v>4</v>
      </c>
      <c r="Y70" s="60">
        <f>IF(X69=X70,Z69,X70)</f>
        <v>4</v>
      </c>
      <c r="Z70" s="59">
        <f ca="1">HLOOKUP(W70,OFFSET(C60,0,AA70,4,50-AA70),4,0)</f>
        <v>13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RoboL88DAM6VkccMXMkoFgtLzPf6n1KurZ4M2sNwqGvS3YFr/m2iiRfz2ynRsY2KG7DIbQMKf4pJJC5LZgOM8A==" saltValue="yf7SKVRvMa585qhNmVpW8A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2021-01-12T16:25:24Z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