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2.Sınıf\"/>
    </mc:Choice>
  </mc:AlternateContent>
  <xr:revisionPtr revIDLastSave="0" documentId="13_ncr:1_{0AE210EE-AD2E-4DAA-90AD-0FB3040D4E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U60" i="2" s="1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<sst xmlns="http://schemas.openxmlformats.org/spreadsheetml/2006/main" count="82" uniqueCount="75">
  <si>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</si>
  <si>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</si>
  <si>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</si>
  <si>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</si>
  <si>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</si>
  <si>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</si>
  <si>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</si>
  <si>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</si>
  <si>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</si>
  <si>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</si>
  <si>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</si>
  <si>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</si>
  <si>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</si>
  <si>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</si>
  <si>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</si>
  <si>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</si>
  <si>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</si>
  <si>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</si>
  <si>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</si>
  <si>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</si>
  <si>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</si>
  <si>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</si>
  <si>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</si>
  <si>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</si>
  <si>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</si>
  <si>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</si>
  <si>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</si>
  <si>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</si>
  <si>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</si>
  <si>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</si>
  <si>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</si>
  <si>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</si>
  <si>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</si>
  <si>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</si>
  <si>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</si>
  <si>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</si>
  <si>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</si>
  <si>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</si>
  <si>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</si>
  <si>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</si>
  <si>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</si>
  <si>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</si>
  <si>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</si>
  <si>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</si>
  <si>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</si>
  <si>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</si>
  <si>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</si>
  <si>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</si>
  <si>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</si>
  <si>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</si>
  <si>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</si>
  <si>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</si>
  <si>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</si>
  <si>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</si>
  <si>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</si>
  <si>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</si>
  <si>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</si>
  <si>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G.2.1.1. Görsel sanat çalışmasını oluştururken karşılaştığı sorunlara çeşitli çözümler bulur.</t>
  </si>
  <si>
    <t>G.2.1.2. Görsel sanat çalışmasını oluştururken beklenmedik/öngörülemeyen sonuçların ortaya çıkabileceğini fark eder.</t>
  </si>
  <si>
    <t>G.2.1.3. Çalışmasına hayallerini yansıtır.</t>
  </si>
  <si>
    <t>G.2.1.4. Farklı yazılı kaynak, kavram ve temalardan esinlenerek görsel sanat çalışmasını oluşturur.</t>
  </si>
  <si>
    <t>G.2.1.5. Görsel sanat çalışmasında ön ve arka planı kullanır.</t>
  </si>
  <si>
    <t>G.2.1.6. Görsel sanat çalışmasında ölçü ve oran-orantıya göre objeleri yerleştirir</t>
  </si>
  <si>
    <t>G.2.1.7. Görsel sanat çalışmasını oluşturmak için gözleme dayalı çizimler yapar.</t>
  </si>
  <si>
    <t>G.2.1.8. Günlük yaşamından yola çıkarak görsel sanat çalışmasını oluşturur</t>
  </si>
  <si>
    <t>G.2.1.9. Farklı materyalleri kullanarak üç boyutlu çalışma yapar.</t>
  </si>
  <si>
    <t>G.2.1.10. Görsel sanat çalışmasını oluştururken sanat elemanlarını kullanır.</t>
  </si>
  <si>
    <t>G.2.2.1. Türk kültürüne ait mimari elemanları açıklar.</t>
  </si>
  <si>
    <t>G.2.2.2. Sanat eserlerindeki farklı kültürlere ait motifleri inceler.</t>
  </si>
  <si>
    <t>G.2.2.3. Geleneksel Türk sanatlarından örnekler verir.</t>
  </si>
  <si>
    <t>G.2.2.4. Müze, sanat galerisi, sanat atölyesi, ören yeri vb. mekânların sanat açısından önemini ifade eder.</t>
  </si>
  <si>
    <t>G.2.2.5. Diğer kültürlere ait mimari elemanları açıklar.</t>
  </si>
  <si>
    <t>G.2.3.1. Sanat eserinin konusunu söyler</t>
  </si>
  <si>
    <t>G.2.3.2. Kendisinin ve akranlarının çalışmalarındaki fikirleri ve duyguları yorumlar.</t>
  </si>
  <si>
    <t>2019-2020 Eğitim Öğretim Yılı
1.Dönem 
2.Sınıf Görsel Sanatlar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</si>
</sst>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tabSelected="1" workbookViewId="0">
      <selection activeCell="E7" sqref="E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8" t="s">
        <v>54</v>
      </c>
      <c r="C1" s="99"/>
      <c r="D1" s="99"/>
      <c r="E1" s="99"/>
      <c r="F1" s="100"/>
    </row>
    <row r="2" spans="2:6" ht="30.75" customHeight="1" x14ac:dyDescent="0.3">
      <c r="B2" s="104" t="s">
        <v>48</v>
      </c>
      <c r="C2" s="105"/>
      <c r="D2" s="22" t="s">
        <v>45</v>
      </c>
      <c r="E2" s="22" t="s">
        <v>46</v>
      </c>
      <c r="F2" s="13"/>
    </row>
    <row r="3" spans="2:6" ht="30" customHeight="1" x14ac:dyDescent="0.3">
      <c r="B3" s="103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9" t="s">
        <v>74</v>
      </c>
    </row>
    <row r="4" spans="2:6" ht="30" customHeight="1" x14ac:dyDescent="0.3">
      <c r="B4" s="103"/>
      <c r="C4" s="63" t="s">
        <v>43</v>
      </c>
      <c r="D4" s="65" t="str">
        <f>HLOOKUP(VERİLER!E68,VERİLER!$C$56:$AF$58,3,0)</f>
        <v>G.2.1.7. Görsel sanat çalışmasını oluşturmak için gözleme dayalı çizimler yapar.</v>
      </c>
      <c r="E4" s="65" t="str">
        <f>HLOOKUP(VERİLER!E69,VERİLER!$C$56:$AF$58,3,0)</f>
        <v>G.2.2.3. Geleneksel Türk sanatlarından örnekler verir.</v>
      </c>
      <c r="F4" s="110"/>
    </row>
    <row r="5" spans="2:6" ht="19.95" customHeight="1" x14ac:dyDescent="0.3">
      <c r="B5" s="115"/>
      <c r="C5" s="116"/>
      <c r="D5" s="116"/>
      <c r="E5" s="117"/>
      <c r="F5" s="110"/>
    </row>
    <row r="6" spans="2:6" ht="30" customHeight="1" x14ac:dyDescent="0.3">
      <c r="B6" s="103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10"/>
    </row>
    <row r="7" spans="2:6" ht="30" customHeight="1" x14ac:dyDescent="0.3">
      <c r="B7" s="103"/>
      <c r="C7" s="63" t="s">
        <v>43</v>
      </c>
      <c r="D7" s="65" t="str">
        <f>HLOOKUP(VERİLER!K68,VERİLER!$C$56:$AF$58,3,0)</f>
        <v>G.2.1.2. Görsel sanat çalışmasını oluştururken beklenmedik/öngörülemeyen sonuçların ortaya çıkabileceğini fark eder.</v>
      </c>
      <c r="E7" s="65" t="str">
        <f ca="1">HLOOKUP(VERİLER!K69,VERİLER!$C$56:$AF$58,3,0)</f>
        <v>G.2.1.5. Görsel sanat çalışmasında ön ve arka planı kullanır.</v>
      </c>
      <c r="F7" s="111"/>
    </row>
    <row r="8" spans="2:6" ht="19.95" customHeight="1" x14ac:dyDescent="0.3">
      <c r="B8" s="106"/>
      <c r="C8" s="107"/>
      <c r="D8" s="107"/>
      <c r="E8" s="107"/>
      <c r="F8" s="108"/>
    </row>
    <row r="9" spans="2:6" ht="30" customHeight="1" x14ac:dyDescent="0.3">
      <c r="B9" s="103" t="s">
        <v>50</v>
      </c>
      <c r="C9" s="63" t="s">
        <v>42</v>
      </c>
      <c r="D9" s="64">
        <f>IFERROR(LARGE(VERİLER!AG3:AG52,1),0)</f>
        <v>2.8888888888888888</v>
      </c>
      <c r="E9" s="64">
        <f>IFERROR(LARGE(VERİLER!AG3:AG52,2),0)</f>
        <v>2.7777777777777777</v>
      </c>
      <c r="F9" s="112" t="s">
        <v>56</v>
      </c>
    </row>
    <row r="10" spans="2:6" ht="30" customHeight="1" x14ac:dyDescent="0.3">
      <c r="B10" s="103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13"/>
    </row>
    <row r="11" spans="2:6" ht="19.95" customHeight="1" x14ac:dyDescent="0.3">
      <c r="B11" s="66"/>
      <c r="C11" s="67"/>
      <c r="D11" s="67"/>
      <c r="E11" s="67"/>
      <c r="F11" s="113"/>
    </row>
    <row r="12" spans="2:6" ht="30" customHeight="1" x14ac:dyDescent="0.3">
      <c r="B12" s="103" t="s">
        <v>51</v>
      </c>
      <c r="C12" s="63" t="s">
        <v>42</v>
      </c>
      <c r="D12" s="64">
        <f>IFERROR(SMALL(VERİLER!AG3:AG52,1),0)</f>
        <v>1.3333333333333333</v>
      </c>
      <c r="E12" s="64">
        <f>IFERROR(SMALL(VERİLER!AG3:AG52,2),0)</f>
        <v>1.4444444444444444</v>
      </c>
      <c r="F12" s="113"/>
    </row>
    <row r="13" spans="2:6" ht="30" customHeight="1" x14ac:dyDescent="0.3">
      <c r="B13" s="103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4"/>
    </row>
    <row r="14" spans="2:6" ht="19.95" customHeight="1" x14ac:dyDescent="0.3">
      <c r="B14" s="106"/>
      <c r="C14" s="107"/>
      <c r="D14" s="107"/>
      <c r="E14" s="107"/>
      <c r="F14" s="108"/>
    </row>
    <row r="15" spans="2:6" ht="30" customHeight="1" thickBot="1" x14ac:dyDescent="0.35">
      <c r="B15" s="68" t="s">
        <v>53</v>
      </c>
      <c r="C15" s="69">
        <f>+VERİLER!AG53</f>
        <v>2.0722222222222224</v>
      </c>
      <c r="D15" s="101" t="s">
        <v>55</v>
      </c>
      <c r="E15" s="101"/>
      <c r="F15" s="102"/>
    </row>
    <row r="16" spans="2:6" ht="19.2" thickTop="1" x14ac:dyDescent="0.3"/>
  </sheetData>
  <sheetProtection algorithmName="SHA-512" hashValue="P8I6JcD3tkTGBn0LH/Dz8JMl+xcA+aZDAoRCMCFaYVxZKeT5cRfCkORT5SFJD8bQgTlkwqekyLRyeMKltkimwQ==" saltValue="kH06SmiSQ/K8tzdgXs/HAA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opLeftCell="B18" zoomScale="70" zoomScaleNormal="70" workbookViewId="0">
      <selection activeCell="S53" sqref="S53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57</v>
      </c>
      <c r="D2" s="93" t="s">
        <v>58</v>
      </c>
      <c r="E2" s="70" t="s">
        <v>59</v>
      </c>
      <c r="F2" s="70" t="s">
        <v>60</v>
      </c>
      <c r="G2" s="93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 t="s">
        <v>69</v>
      </c>
      <c r="P2" s="70" t="s">
        <v>70</v>
      </c>
      <c r="Q2" s="70" t="s">
        <v>71</v>
      </c>
      <c r="R2" s="70" t="s">
        <v>72</v>
      </c>
      <c r="S2" s="70" t="s">
        <v>73</v>
      </c>
      <c r="T2" s="70" t="s">
        <v>57</v>
      </c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1.3333333333333333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88">
        <f t="shared" ref="AG3:AG49" si="1">IFERROR(AVERAGE(C3:AF3)," ")</f>
        <v>1.3333333333333333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88">
        <f t="shared" si="1"/>
        <v>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1.7777777777777777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88">
        <f t="shared" si="1"/>
        <v>1.7777777777777777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1.5555555555555556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88">
        <f t="shared" si="1"/>
        <v>1.5555555555555556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1.8333333333333333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88">
        <f t="shared" si="1"/>
        <v>1.8333333333333333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1.8333333333333333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88">
        <f t="shared" si="1"/>
        <v>1.8333333333333333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1.4444444444444444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88">
        <f t="shared" si="1"/>
        <v>1.4444444444444444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2.1666666666666665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88">
        <f t="shared" si="1"/>
        <v>2.1666666666666665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2.5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88">
        <f t="shared" si="1"/>
        <v>2.5</v>
      </c>
      <c r="AH11" s="89" t="str">
        <f t="shared" si="3"/>
        <v>Çok 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2.8888888888888888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88">
        <f t="shared" si="1"/>
        <v>2.8888888888888888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2.3333333333333335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88">
        <f t="shared" si="1"/>
        <v>2.3333333333333335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88">
        <f t="shared" si="1"/>
        <v>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1.7222222222222223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88">
        <f t="shared" si="1"/>
        <v>1.7222222222222223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2.0555555555555554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88">
        <f t="shared" si="1"/>
        <v>2.0555555555555554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2.3333333333333335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88">
        <f t="shared" si="1"/>
        <v>2.3333333333333335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1.8888888888888888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88">
        <f t="shared" si="1"/>
        <v>1.8888888888888888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2.2777777777777777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88">
        <f t="shared" si="1"/>
        <v>2.2777777777777777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2.7777777777777777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88">
        <f t="shared" si="1"/>
        <v>2.7777777777777777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1.9444444444444444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88">
        <f t="shared" si="1"/>
        <v>1.9444444444444444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1.9444444444444444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88">
        <f t="shared" si="1"/>
        <v>1.9444444444444444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2.6666666666666665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88">
        <f t="shared" si="1"/>
        <v>2.6666666666666665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2.0555555555555554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88">
        <f t="shared" si="1"/>
        <v>2.0555555555555554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88">
        <f t="shared" si="1"/>
        <v>1.5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1.5555555555555556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88">
        <f t="shared" si="1"/>
        <v>1.5555555555555556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2.0555555555555554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88">
        <f t="shared" si="1"/>
        <v>2.0555555555555554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1.8888888888888888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88">
        <f t="shared" si="1"/>
        <v>1.8888888888888888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1.9444444444444444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88">
        <f t="shared" si="1"/>
        <v>1.9444444444444444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88">
        <f t="shared" si="1"/>
        <v>2.5</v>
      </c>
      <c r="AH31" s="89" t="str">
        <f t="shared" si="3"/>
        <v>Çok 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2.5555555555555554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88">
        <f t="shared" si="1"/>
        <v>2.5555555555555554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2.5555555555555554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88">
        <f t="shared" si="1"/>
        <v>2.5555555555555554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88">
        <f t="shared" si="1"/>
        <v>2.5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2.6111111111111112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88">
        <f t="shared" si="1"/>
        <v>2.6111111111111112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2.6111111111111112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88">
        <f t="shared" si="1"/>
        <v>2.6111111111111112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2.1666666666666665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88">
        <f t="shared" si="1"/>
        <v>2.1666666666666665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1.8333333333333333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88">
        <f t="shared" si="1"/>
        <v>1.8333333333333333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1.7222222222222223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88">
        <f t="shared" si="1"/>
        <v>1.7222222222222223</v>
      </c>
      <c r="AH39" s="89" t="str">
        <f t="shared" si="3"/>
        <v>Geliştirilmeli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2.1666666666666665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88">
        <f t="shared" si="1"/>
        <v>2.1666666666666665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1.5555555555555556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88">
        <f t="shared" si="1"/>
        <v>1.5555555555555556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1.8333333333333333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88">
        <f t="shared" si="1"/>
        <v>1.8333333333333333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A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8">
        <f>IFERROR(AVERAGE(AG3:AG52),0)</f>
        <v>2.0722222222222224</v>
      </c>
      <c r="AH53" s="120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A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9"/>
      <c r="AH54" s="121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G.2.1.1. Görsel sanat çalışmasını oluştururken karşılaştığı sorunlara çeşitli çözümler bulur.</v>
      </c>
      <c r="D58" s="34" t="str">
        <f t="shared" ref="D58:AF58" si="8">D2</f>
        <v>G.2.1.2. Görsel sanat çalışmasını oluştururken beklenmedik/öngörülemeyen sonuçların ortaya çıkabileceğini fark eder.</v>
      </c>
      <c r="E58" s="34" t="str">
        <f t="shared" si="8"/>
        <v>G.2.1.3. Çalışmasına hayallerini yansıtır.</v>
      </c>
      <c r="F58" s="34" t="str">
        <f t="shared" si="8"/>
        <v>G.2.1.4. Farklı yazılı kaynak, kavram ve temalardan esinlenerek görsel sanat çalışmasını oluşturur.</v>
      </c>
      <c r="G58" s="34" t="str">
        <f t="shared" si="8"/>
        <v>G.2.1.5. Görsel sanat çalışmasında ön ve arka planı kullanır.</v>
      </c>
      <c r="H58" s="34" t="str">
        <f t="shared" si="8"/>
        <v>G.2.1.6. Görsel sanat çalışmasında ölçü ve oran-orantıya göre objeleri yerleştirir</v>
      </c>
      <c r="I58" s="34" t="str">
        <f t="shared" si="8"/>
        <v>G.2.1.7. Görsel sanat çalışmasını oluşturmak için gözleme dayalı çizimler yapar.</v>
      </c>
      <c r="J58" s="34" t="str">
        <f t="shared" si="8"/>
        <v>G.2.1.8. Günlük yaşamından yola çıkarak görsel sanat çalışmasını oluşturur</v>
      </c>
      <c r="K58" s="34" t="str">
        <f t="shared" si="8"/>
        <v>G.2.1.9. Farklı materyalleri kullanarak üç boyutlu çalışma yapar.</v>
      </c>
      <c r="L58" s="34" t="str">
        <f t="shared" si="8"/>
        <v>G.2.1.10. Görsel sanat çalışmasını oluştururken sanat elemanlarını kullanır.</v>
      </c>
      <c r="M58" s="34" t="str">
        <f t="shared" si="8"/>
        <v>G.2.2.1. Türk kültürüne ait mimari elemanları açıklar.</v>
      </c>
      <c r="N58" s="34" t="str">
        <f t="shared" si="8"/>
        <v>G.2.2.2. Sanat eserlerindeki farklı kültürlere ait motifleri inceler.</v>
      </c>
      <c r="O58" s="34" t="str">
        <f t="shared" si="8"/>
        <v>G.2.2.3. Geleneksel Türk sanatlarından örnekler verir.</v>
      </c>
      <c r="P58" s="34" t="str">
        <f t="shared" si="8"/>
        <v>G.2.2.4. Müze, sanat galerisi, sanat atölyesi, ören yeri vb. mekânların sanat açısından önemini ifade eder.</v>
      </c>
      <c r="Q58" s="34" t="str">
        <f t="shared" si="8"/>
        <v>G.2.2.5. Diğer kültürlere ait mimari elemanları açıklar.</v>
      </c>
      <c r="R58" s="34" t="str">
        <f t="shared" si="8"/>
        <v>G.2.3.1. Sanat eserinin konusunu söyler</v>
      </c>
      <c r="S58" s="34" t="str">
        <f t="shared" si="8"/>
        <v>G.2.3.2. Kendisinin ve akranlarının çalışmalarındaki fikirleri ve duyguları yorumlar.</v>
      </c>
      <c r="T58" s="34" t="str">
        <f t="shared" si="8"/>
        <v>G.2.1.1. Görsel sanat çalışmasını oluştururken karşılaştığı sorunlara çeşitli çözümler bulur.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1.3333333333333333</v>
      </c>
      <c r="D60" s="38">
        <f>+$AG$4</f>
        <v>2</v>
      </c>
      <c r="E60" s="38">
        <f>+$AG$5</f>
        <v>1.7777777777777777</v>
      </c>
      <c r="F60" s="38">
        <f>+$AG$6</f>
        <v>1.5555555555555556</v>
      </c>
      <c r="G60" s="38">
        <f>+$AG$7</f>
        <v>1.8333333333333333</v>
      </c>
      <c r="H60" s="38">
        <f>+$AG$8</f>
        <v>1.8333333333333333</v>
      </c>
      <c r="I60" s="38">
        <f>+$AG$9</f>
        <v>1.4444444444444444</v>
      </c>
      <c r="J60" s="38">
        <f>+$AG$10</f>
        <v>2.1666666666666665</v>
      </c>
      <c r="K60" s="38">
        <f>+$AG$11</f>
        <v>2.5</v>
      </c>
      <c r="L60" s="38">
        <f>+$AG$12</f>
        <v>2.8888888888888888</v>
      </c>
      <c r="M60" s="38">
        <f>+$AG$13</f>
        <v>2.3333333333333335</v>
      </c>
      <c r="N60" s="38">
        <f>+$AG$14</f>
        <v>2</v>
      </c>
      <c r="O60" s="38">
        <f>+$AG$15</f>
        <v>1.7222222222222223</v>
      </c>
      <c r="P60" s="38">
        <f>+$AG$16</f>
        <v>2.0555555555555554</v>
      </c>
      <c r="Q60" s="38">
        <f>+$AG$17</f>
        <v>2.3333333333333335</v>
      </c>
      <c r="R60" s="38">
        <f>+$AG$18</f>
        <v>2</v>
      </c>
      <c r="S60" s="38">
        <f>+$AG$19</f>
        <v>1.8888888888888888</v>
      </c>
      <c r="T60" s="38">
        <f>+$AG$20</f>
        <v>2.2777777777777777</v>
      </c>
      <c r="U60" s="38">
        <f>+$AG$21</f>
        <v>2.7777777777777777</v>
      </c>
      <c r="V60" s="38">
        <f>+$AG$22</f>
        <v>1.9444444444444444</v>
      </c>
      <c r="W60" s="38">
        <f>+$AG$23</f>
        <v>1.9444444444444444</v>
      </c>
      <c r="X60" s="38">
        <f>+$AG$24</f>
        <v>2.6666666666666665</v>
      </c>
      <c r="Y60" s="38">
        <f>+$AG$25</f>
        <v>2.0555555555555554</v>
      </c>
      <c r="Z60" s="38">
        <f>+$AG$26</f>
        <v>1.5</v>
      </c>
      <c r="AA60" s="38">
        <f>+$AG$27</f>
        <v>1.5555555555555556</v>
      </c>
      <c r="AB60" s="38">
        <f>+$AG$28</f>
        <v>2.0555555555555554</v>
      </c>
      <c r="AC60" s="38">
        <f>+$AG$29</f>
        <v>1.8888888888888888</v>
      </c>
      <c r="AD60" s="38">
        <f>+$AG$30</f>
        <v>1.9444444444444444</v>
      </c>
      <c r="AE60" s="38">
        <f>+$AG$31</f>
        <v>2.5</v>
      </c>
      <c r="AF60" s="38">
        <f>+$AG$32</f>
        <v>2.5555555555555554</v>
      </c>
      <c r="AG60" s="38">
        <f>+$AG$33</f>
        <v>2.5555555555555554</v>
      </c>
      <c r="AH60" s="38">
        <f>+$AG$34</f>
        <v>2.5</v>
      </c>
      <c r="AI60" s="38">
        <f>+$AG$35</f>
        <v>2.6111111111111112</v>
      </c>
      <c r="AJ60" s="38">
        <f>+$AG$36</f>
        <v>2.6111111111111112</v>
      </c>
      <c r="AK60" s="38">
        <f>+$AG$37</f>
        <v>2.1666666666666665</v>
      </c>
      <c r="AL60" s="38">
        <f>+$AG$38</f>
        <v>1.8333333333333333</v>
      </c>
      <c r="AM60" s="38">
        <f>+$AG$39</f>
        <v>1.7222222222222223</v>
      </c>
      <c r="AN60" s="38">
        <f>+$AG$40</f>
        <v>2.1666666666666665</v>
      </c>
      <c r="AO60" s="38">
        <f>+$AG$41</f>
        <v>1.5555555555555556</v>
      </c>
      <c r="AP60" s="38">
        <f>+$AG$42</f>
        <v>1.8333333333333333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1.3333333333333333</v>
      </c>
      <c r="D64" s="46">
        <f>AG4</f>
        <v>2</v>
      </c>
      <c r="E64" s="46">
        <f>AG5</f>
        <v>1.7777777777777777</v>
      </c>
      <c r="F64" s="46">
        <f>AG6</f>
        <v>1.5555555555555556</v>
      </c>
      <c r="G64" s="46">
        <f>AG7</f>
        <v>1.8333333333333333</v>
      </c>
      <c r="H64" s="46">
        <f>AG8</f>
        <v>1.8333333333333333</v>
      </c>
      <c r="I64" s="46">
        <f>AG9</f>
        <v>1.4444444444444444</v>
      </c>
      <c r="J64" s="46">
        <f>AG10</f>
        <v>2.1666666666666665</v>
      </c>
      <c r="K64" s="46">
        <f>AG11</f>
        <v>2.5</v>
      </c>
      <c r="L64" s="46">
        <f>AG12</f>
        <v>2.8888888888888888</v>
      </c>
      <c r="M64" s="46">
        <f>AG13</f>
        <v>2.3333333333333335</v>
      </c>
      <c r="N64" s="46">
        <f>AG14</f>
        <v>2</v>
      </c>
      <c r="O64" s="46">
        <f>AG15</f>
        <v>1.7222222222222223</v>
      </c>
      <c r="P64" s="46">
        <f>AG16</f>
        <v>2.0555555555555554</v>
      </c>
      <c r="Q64" s="46">
        <f>AG17</f>
        <v>2.3333333333333335</v>
      </c>
      <c r="R64" s="46">
        <f>AG18</f>
        <v>2</v>
      </c>
      <c r="S64" s="46">
        <f>AG19</f>
        <v>1.8888888888888888</v>
      </c>
      <c r="T64" s="46">
        <f>AG20</f>
        <v>2.2777777777777777</v>
      </c>
      <c r="U64" s="46">
        <f>AG21</f>
        <v>2.7777777777777777</v>
      </c>
      <c r="V64" s="46">
        <f>AG22</f>
        <v>1.9444444444444444</v>
      </c>
      <c r="W64" s="46">
        <f>AG23</f>
        <v>1.9444444444444444</v>
      </c>
      <c r="X64" s="46">
        <f>AG24</f>
        <v>2.6666666666666665</v>
      </c>
      <c r="Y64" s="46">
        <f>AG25</f>
        <v>2.0555555555555554</v>
      </c>
      <c r="Z64" s="46">
        <f>AG26</f>
        <v>1.5</v>
      </c>
      <c r="AA64" s="46">
        <f>AG27</f>
        <v>1.5555555555555556</v>
      </c>
      <c r="AB64" s="46">
        <f>AG28</f>
        <v>2.0555555555555554</v>
      </c>
      <c r="AC64" s="46">
        <f>AG29</f>
        <v>1.8888888888888888</v>
      </c>
      <c r="AD64" s="46">
        <f>AG30</f>
        <v>1.9444444444444444</v>
      </c>
      <c r="AE64" s="46">
        <f>AG31</f>
        <v>2.5</v>
      </c>
      <c r="AF64" s="46">
        <f>AG32</f>
        <v>2.5555555555555554</v>
      </c>
      <c r="AG64" s="47">
        <f>AG33</f>
        <v>2.5555555555555554</v>
      </c>
      <c r="AH64" s="47">
        <f>AG34</f>
        <v>2.5</v>
      </c>
      <c r="AI64" s="47">
        <f>AG35</f>
        <v>2.6111111111111112</v>
      </c>
      <c r="AJ64" s="47">
        <f>AG36</f>
        <v>2.6111111111111112</v>
      </c>
      <c r="AK64" s="47">
        <f>AG37</f>
        <v>2.1666666666666665</v>
      </c>
      <c r="AL64" s="47">
        <f>AG38</f>
        <v>1.8333333333333333</v>
      </c>
      <c r="AM64" s="47">
        <f>AG39</f>
        <v>1.7222222222222223</v>
      </c>
      <c r="AN64" s="47">
        <f>AG40</f>
        <v>2.1666666666666665</v>
      </c>
      <c r="AO64" s="47">
        <f>AG41</f>
        <v>1.5555555555555556</v>
      </c>
      <c r="AP64" s="47">
        <f>AG42</f>
        <v>1.8333333333333333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2.8888888888888888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1.3333333333333333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2.7777777777777777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1.4444444444444444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2.2000000000000002</v>
      </c>
      <c r="D70" s="59">
        <f t="shared" si="9"/>
        <v>18</v>
      </c>
      <c r="E70" s="60">
        <f>IF(D69=D70,F69,D70)</f>
        <v>18</v>
      </c>
      <c r="F70" s="59" t="e">
        <f ca="1">HLOOKUP(C70,OFFSET(C53,0,G70,4,30-G70),4,0)</f>
        <v>#N/A</v>
      </c>
      <c r="G70" s="49">
        <f>MATCH(C70,C53:AF53,0)</f>
        <v>18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2.6666666666666665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</v>
      </c>
      <c r="X70" s="59">
        <f>MATCH(W70,C60:AZ60,0)</f>
        <v>24</v>
      </c>
      <c r="Y70" s="60">
        <f>IF(X69=X70,Z69,X70)</f>
        <v>24</v>
      </c>
      <c r="Z70" s="59" t="e">
        <f ca="1">HLOOKUP(W70,OFFSET(C60,0,AA70,4,50-AA70),4,0)</f>
        <v>#N/A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JPw5/6E/yHyCpl8QVYxrDeCB/Ujnd8R9Fv2aLV+KSSAE34g6T8EhL2xbrR0LCu7Tl/Uh7USHlPVy65Gk4xWuIw==" saltValue="pH/RpskVH6RnSZbF5dHskA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2019-12-09T19:48:00Z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